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eichardt\Documents\1 Projekt_Digitale-Nachbarn\6 Evaluation und Verbreitung\Digitaler Werkzeugkasten\Downloads\"/>
    </mc:Choice>
  </mc:AlternateContent>
  <bookViews>
    <workbookView xWindow="-98" yWindow="-98" windowWidth="20715" windowHeight="13275"/>
  </bookViews>
  <sheets>
    <sheet name="Kostenrechner" sheetId="1" r:id="rId1"/>
    <sheet name="Kostenermittlung" sheetId="2" r:id="rId2"/>
    <sheet name="Berechnungsmethode" sheetId="3" r:id="rId3"/>
  </sheets>
  <definedNames>
    <definedName name="_xlnm._FilterDatabase" localSheetId="1" hidden="1">Kostenermittlung!$A$1:$I$34</definedName>
    <definedName name="_Toc48747423" localSheetId="2">Berechnungsmethode!#REF!</definedName>
    <definedName name="_xlnm.Print_Area" localSheetId="1">Kostenermittlung!$A$1:$E$28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I24" i="2" l="1"/>
  <c r="I15" i="2" l="1"/>
  <c r="I22" i="2"/>
  <c r="I19" i="2"/>
  <c r="I21" i="2"/>
  <c r="I23" i="2"/>
  <c r="K4" i="1" l="1"/>
  <c r="C22" i="1"/>
  <c r="C23" i="1"/>
  <c r="C24" i="1"/>
  <c r="C20" i="1"/>
  <c r="C16" i="1"/>
  <c r="C17" i="1"/>
  <c r="C18" i="1"/>
  <c r="C31" i="2" s="1"/>
  <c r="I31" i="2" s="1"/>
  <c r="C19" i="1"/>
  <c r="C21" i="1"/>
  <c r="C15" i="1"/>
  <c r="C13" i="1"/>
  <c r="C12" i="1"/>
  <c r="C14" i="1"/>
  <c r="C11" i="1"/>
  <c r="C10" i="1"/>
  <c r="C9" i="1"/>
  <c r="C13" i="2" l="1"/>
  <c r="H13" i="2" s="1"/>
  <c r="C14" i="2"/>
  <c r="C33" i="2"/>
  <c r="I33" i="2" s="1"/>
  <c r="C26" i="2"/>
  <c r="H26" i="2" s="1"/>
  <c r="C25" i="2"/>
  <c r="H25" i="2" s="1"/>
  <c r="C30" i="2"/>
  <c r="I30" i="2" s="1"/>
  <c r="C28" i="2"/>
  <c r="H28" i="2" s="1"/>
  <c r="D10" i="2"/>
  <c r="D12" i="2"/>
  <c r="C10" i="2"/>
  <c r="I10" i="2" s="1"/>
  <c r="C2" i="2"/>
  <c r="I2" i="2" s="1"/>
  <c r="C3" i="2"/>
  <c r="I3" i="2" s="1"/>
  <c r="C4" i="2"/>
  <c r="I4" i="2" s="1"/>
  <c r="C17" i="2"/>
  <c r="H17" i="2" s="1"/>
  <c r="C18" i="2"/>
  <c r="I18" i="2" s="1"/>
  <c r="C32" i="2"/>
  <c r="I32" i="2" s="1"/>
  <c r="C29" i="2"/>
  <c r="I29" i="2" s="1"/>
  <c r="C11" i="2"/>
  <c r="I11" i="2" s="1"/>
  <c r="C9" i="2"/>
  <c r="I9" i="2" s="1"/>
  <c r="C12" i="2"/>
  <c r="I12" i="2" s="1"/>
  <c r="C5" i="2"/>
  <c r="I5" i="2" s="1"/>
  <c r="C6" i="2"/>
  <c r="I6" i="2" s="1"/>
  <c r="C7" i="2"/>
  <c r="H7" i="2" s="1"/>
  <c r="F24" i="2"/>
  <c r="F22" i="2"/>
  <c r="F19" i="2"/>
  <c r="F21" i="2"/>
  <c r="F18" i="2"/>
  <c r="F23" i="2"/>
  <c r="F15" i="2"/>
  <c r="F9" i="2"/>
  <c r="F4" i="2"/>
  <c r="F3" i="2"/>
  <c r="F33" i="2"/>
  <c r="F31" i="2"/>
  <c r="H31" i="2" s="1"/>
  <c r="F30" i="2"/>
  <c r="F11" i="2"/>
  <c r="F10" i="2"/>
  <c r="F12" i="2"/>
  <c r="F5" i="2"/>
  <c r="F6" i="2"/>
  <c r="F2" i="2"/>
  <c r="F32" i="2"/>
  <c r="F29" i="2"/>
  <c r="J5" i="1" l="1"/>
  <c r="J6" i="1"/>
  <c r="K6" i="1"/>
  <c r="I6" i="1"/>
  <c r="L6" i="1" s="1"/>
  <c r="I4" i="1"/>
  <c r="J4" i="1"/>
  <c r="L4" i="1" s="1"/>
  <c r="K5" i="1"/>
  <c r="I5" i="1"/>
  <c r="L5" i="1" s="1"/>
  <c r="H33" i="2"/>
  <c r="H2" i="2"/>
  <c r="H3" i="2"/>
  <c r="H4" i="2"/>
  <c r="H30" i="2"/>
  <c r="H10" i="2"/>
  <c r="H12" i="2"/>
  <c r="H32" i="2"/>
  <c r="H18" i="2"/>
  <c r="H29" i="2"/>
  <c r="H11" i="2"/>
  <c r="H9" i="2"/>
  <c r="H6" i="2"/>
  <c r="H5" i="2"/>
  <c r="H20" i="2"/>
  <c r="H16" i="2"/>
  <c r="I34" i="2" s="1"/>
  <c r="H15" i="2"/>
  <c r="H23" i="2"/>
  <c r="H21" i="2"/>
  <c r="H19" i="2"/>
  <c r="H22" i="2"/>
  <c r="H24" i="2"/>
  <c r="F12" i="1" l="1"/>
  <c r="H27" i="2" l="1"/>
  <c r="H14" i="2" l="1"/>
  <c r="C8" i="2"/>
  <c r="H8" i="2" s="1"/>
  <c r="L2" i="2" l="1"/>
  <c r="E4" i="1" s="1"/>
  <c r="H34" i="2" s="1"/>
  <c r="E5" i="1" l="1"/>
  <c r="E7" i="1" s="1"/>
  <c r="E6" i="1" l="1"/>
</calcChain>
</file>

<file path=xl/sharedStrings.xml><?xml version="1.0" encoding="utf-8"?>
<sst xmlns="http://schemas.openxmlformats.org/spreadsheetml/2006/main" count="188" uniqueCount="110">
  <si>
    <t>Aufgabenbereich</t>
  </si>
  <si>
    <t>Beschreibung</t>
  </si>
  <si>
    <t>Kostenart</t>
  </si>
  <si>
    <t>Technik</t>
  </si>
  <si>
    <t>Arbeitstunden (mtl.) / Einheit pro TN</t>
  </si>
  <si>
    <t>Optionale Kosten</t>
  </si>
  <si>
    <t>KEFIX</t>
  </si>
  <si>
    <t>Verankerung</t>
  </si>
  <si>
    <t xml:space="preserve">Personal- und Druckkosten für Anpassung und Druck des Informationsflyer 
(=500€)
</t>
  </si>
  <si>
    <t>KMFIX</t>
  </si>
  <si>
    <t>Betreuung</t>
  </si>
  <si>
    <t xml:space="preserve">Optional: Raummiete für die Durchführung der Caférunden
(320 € mtl.)
</t>
  </si>
  <si>
    <t>KEVAR</t>
  </si>
  <si>
    <t xml:space="preserve">Gesamtkosten für die vorgegebene Projektlaufzeit </t>
  </si>
  <si>
    <t xml:space="preserve">Druckkosten für die Verträge und Datenschutz- und Nutzungsvereinbarungen
(2 €)
</t>
  </si>
  <si>
    <t>KMVAR</t>
  </si>
  <si>
    <t xml:space="preserve">Verpflegungspauschale für die wöchentlichen Caférunden
(13,23 € mtl.)
</t>
  </si>
  <si>
    <t>Anfallende Kosten</t>
  </si>
  <si>
    <t>Vergütung der Arbeitstunde inkl. AG-Anteil / Pauschalbetrag</t>
  </si>
  <si>
    <t>Betrag in €/brutto</t>
  </si>
  <si>
    <t xml:space="preserve">Kosten für Amazon-Speicherplatz. Diese Kosten sind abhängig davon, wie stark die einzelnen Skills genutzt werden. 
(1,5 € mtl. pro TN) 
</t>
  </si>
  <si>
    <r>
      <t xml:space="preserve">Wie viele Seniorinnen und Senioren werden das Angebot vorraussichtlich nutzen? 
</t>
    </r>
    <r>
      <rPr>
        <i/>
        <sz val="15"/>
        <color theme="1"/>
        <rFont val="Calibri"/>
        <family val="2"/>
      </rPr>
      <t>Bitte tragen Sie die vorraussichtliche Anzahl der Teilnehmerinnen und Teilnehmer ein!</t>
    </r>
  </si>
  <si>
    <t>Wie viele Monate sollen die Video- und Sprachassistenten insgesamt angeboten werden? 
Bitte tragen Sie die vorraussichtliche Anzahl der Monate ein!</t>
  </si>
  <si>
    <t xml:space="preserve">Kosten für das Hosting einer Wordpressseite für das lokale Nachrichtenportal
(5€ mtl.)
</t>
  </si>
  <si>
    <t xml:space="preserve">Optional: Raummiete für die Durchführung der Informationsveranstaltungen
(=10 € mtl.)
</t>
  </si>
  <si>
    <t xml:space="preserve">Optional: Getränke- und Verpflegungspauschale für die Informationsveranstaltungen
(=110 € mtl.)
</t>
  </si>
  <si>
    <t>Programmgestaltung</t>
  </si>
  <si>
    <t xml:space="preserve">Anschaffungskosten für die Sprach- und Videoassistenten
(220)
</t>
  </si>
  <si>
    <t>Ehrenamtlicher/e Helfer/in</t>
  </si>
  <si>
    <t xml:space="preserve">Personalkosten für das Verteilen der Informationsflyer mit Einladung der halbjährigen Informationsveranstaltung zur Teilnehmer-Akquise an Haushalte vor Start.
 (= 1 Std. mtl. / ehrenamtliche/r Helfer/in)
</t>
  </si>
  <si>
    <t xml:space="preserve">Organisation und Durchführung wöchentlicher Caférunden für die Teilnehmerinnen und Teilnehmer 
(18 Std. mtl. / ehrenamtliche/r Helfer/in)
</t>
  </si>
  <si>
    <t xml:space="preserve">Dokumentation der Gespräche und Hausbesuche in einem Teilnehmerbogen
(1 Std. mtl./ ehrenamtliche/r Helfer/in)
</t>
  </si>
  <si>
    <t>Programmplanung (6 Std. mtl. ehrenamtliche/r Helfer/in)</t>
  </si>
  <si>
    <t xml:space="preserve">Personalkosten für die Bekanntmachung und Berichterstattung der Informationsveranstaltung in den lokalen Zeitungen und im lokalen Wochen- / Mitteilungsblatt.  
(= 0,25 mtl. Std. / hauptamtliche/r Projektkoordinator/in)
</t>
  </si>
  <si>
    <t>Programmplanung (6 Std. mtl. hauptamtliche/r Projektkoordinator/in)</t>
  </si>
  <si>
    <t xml:space="preserve">Personalkosten für die Beschaffung der Sprach- und Videoassistenten
(= 2 Std. / IT-Profi)
</t>
  </si>
  <si>
    <t xml:space="preserve">Personalkosten für das Aufspielen und Anpassen von vier Amazon-Skills im Amazon Web-Space. 
(=40 Std. / IT-Profi)
</t>
  </si>
  <si>
    <t xml:space="preserve">Personalkosten für die Gestaltung einer Wordpressseiten für das lokale Nachrichtenportal
(8 Std. / IT-Profi)
</t>
  </si>
  <si>
    <t xml:space="preserve">Personalkosten für das Abmelden der Nutzerinnen und Nutzer, Zurücksetzen der Endgeräte und Aktualisierung der Adressbücher. 
(2 Std. / IT-Profi)
</t>
  </si>
  <si>
    <t xml:space="preserve">Personalkosten für die Freigabe der vier Skills im Beta-Bereich des Amazon Web-Space
(1 Std. mtl. / IT-Profi)
</t>
  </si>
  <si>
    <t>Personalkosten für das Aufstellen und Einrichten der Endgeräte bei den Nutzerinnen und Nutzer (2 Std. / IT-Profi)</t>
  </si>
  <si>
    <r>
      <t xml:space="preserve">Kostenermittlung - Kostenansatz Personal
</t>
    </r>
    <r>
      <rPr>
        <i/>
        <sz val="15"/>
        <color theme="1"/>
        <rFont val="Calibri"/>
        <family val="2"/>
      </rPr>
      <t>Bitte tragen Sie die Stundensätze (E/brutto/inkl. Lohnnebenkosten) für die Mitwirkenden ein!</t>
    </r>
  </si>
  <si>
    <r>
      <t xml:space="preserve">Kostenermittlung - Kostenansatz Laufzeit
</t>
    </r>
    <r>
      <rPr>
        <i/>
        <sz val="15"/>
        <color theme="1"/>
        <rFont val="Calibri"/>
        <family val="2"/>
      </rPr>
      <t>Bitte beantworten Sie für eine detallierte Kostenermittlung folgende Fragen:</t>
    </r>
  </si>
  <si>
    <t xml:space="preserve">Organisation und Durchführung von Videotelefonrunden (2x wöchentlich)
(0,5 Std. mtl. / Projektkoordinator/in)
</t>
  </si>
  <si>
    <t xml:space="preserve">Organisation und Durchführung wöchentlicher Caférunden für die Teilnehmerinnen und Teilnehmer 
(18 Std. mtl. /  Projektkoordinator/in )
</t>
  </si>
  <si>
    <r>
      <t xml:space="preserve">Kostenermittlung Ausgestaltung des Angebotes
</t>
    </r>
    <r>
      <rPr>
        <i/>
        <sz val="15"/>
        <color theme="1"/>
        <rFont val="Calibri"/>
        <family val="2"/>
      </rPr>
      <t>Bitte beantworten Sie für eine detallierte Kostenermittlung folgende Frage:</t>
    </r>
  </si>
  <si>
    <t>Möchten Sie die Teilnehmerinnen und Teilnehmer bei technischen Frage unterstützen?
Bitte tragen Sie Ja oder Nein ein!</t>
  </si>
  <si>
    <t>Betreuung der Teilnehmerinnen und Teilnehmer</t>
  </si>
  <si>
    <t xml:space="preserve">Programmgestaltung </t>
  </si>
  <si>
    <t>Falls Ja: Möchten Sie ein lokales Nachrichtenportal anbieten?
Bitte tragen Sie Ja oder Nein ein!</t>
  </si>
  <si>
    <t>(Hauptamtliche/r) Projektkoordinator/in</t>
  </si>
  <si>
    <t>Lokale Verankerung</t>
  </si>
  <si>
    <t>Falls Ja: Möchten Sie ein mal pro Monat einen eigenen Videobeitrag anbieten?
Bitte tragen Sie Ja oder Nein ein!</t>
  </si>
  <si>
    <t>Möchten Sie Informationsflyer verteilen?
Bitte tragen Sie Ja oder Nein ein!</t>
  </si>
  <si>
    <t>Möchten Sie halbjährliche Informationsveranstaltungen durchführen?
Bitte tragen Sie Ja oder Nein ein!</t>
  </si>
  <si>
    <t>Falls Ja: Müssen Sie für die Informationsveranstaltungen einen Raum anmieten, für den Mietkosten anfallen?
Bitte tragen Sie Ja oder Nein ein!</t>
  </si>
  <si>
    <t>Möchten Sie persönliche Beratungsgespräche im Vorfeld des Vertragsabschlusses für die Seniorinnen und Senioren sowie deren Angehörige anbieten?
Bitte tragen Sie Ja oder Nein ein!</t>
  </si>
  <si>
    <t xml:space="preserve">Personalkosten für die Vor- und Nachbereitung sowie Durchführung halbjähriger Informationsveranstaltung für interessierte Teilnehmerinnen und Teilnehmer zum Projektstart. 
( 1  Std mtl./ ehrenamtliche/r Helfer/in)
</t>
  </si>
  <si>
    <t>Falls Ja: Möchten Sie für die Informationsveranstaltungen Getränke bereitstellen?
Bitte tragen Sie Ja oder Nein ein!</t>
  </si>
  <si>
    <t>Technischer Support</t>
  </si>
  <si>
    <t xml:space="preserve">Monatliche Kosten für den Internetanschluss der Teilnehmerinnen und Teilnehmer 
(29,95€ mtl.)
</t>
  </si>
  <si>
    <t>Müssen Sie die Anschaffung der Video- und Sprachassistenten selbst finanzieren?
Bitte tragen Sie Ja oder Nein ein!</t>
  </si>
  <si>
    <t xml:space="preserve">Personalkosten für die Beratung der Teilnehmerinnen, Teilnehmer und Angehörigen vor „Vertragsabschluss“
(20 Std. / Projektkoordinator/in)
</t>
  </si>
  <si>
    <r>
      <t xml:space="preserve">Möchten Sie wöchentliche Caférunden mit den Seniorinnen und Senioren durchführen?
</t>
    </r>
    <r>
      <rPr>
        <i/>
        <sz val="15"/>
        <color theme="1"/>
        <rFont val="Calibri"/>
        <family val="2"/>
      </rPr>
      <t>Bitte tragen Sie Ja oder Nein ein!</t>
    </r>
  </si>
  <si>
    <t>Möchten Sie den Teilnehmerinnen und Teilnehmer auch  einen kostenlosen Internet- und Telefonanschluss zur Verfügung stellen? 
Bitte tragen Sie Ja oder Nein ein!</t>
  </si>
  <si>
    <t>Arbeitsstunden für die vorgebene Projektlaufzeit</t>
  </si>
  <si>
    <t>Projektkoordination</t>
  </si>
  <si>
    <t xml:space="preserve">Ehrenamtliche Helfer </t>
  </si>
  <si>
    <t>Techniker</t>
  </si>
  <si>
    <t>Wöchentlicher Arbeitwand über die Projeklaufzeit</t>
  </si>
  <si>
    <t>davon Arbeitsstunden zum Start</t>
  </si>
  <si>
    <t>davon Arbeitsstunden im Betrieb</t>
  </si>
  <si>
    <t>Anfallende Arbeitsstunden nach Mitarbeiter</t>
  </si>
  <si>
    <r>
      <t xml:space="preserve">Kostenermittlung - Kostenansatz Personal
</t>
    </r>
    <r>
      <rPr>
        <i/>
        <sz val="15"/>
        <color theme="0"/>
        <rFont val="Calibri"/>
        <family val="2"/>
      </rPr>
      <t>Bitte tragen Sie die Stundensätze (E/brutto/inkl. Lohnnebenkosten) für die Mitwirkenden ein!</t>
    </r>
  </si>
  <si>
    <r>
      <rPr>
        <b/>
        <sz val="25"/>
        <color theme="0" tint="-4.9989318521683403E-2"/>
        <rFont val="Calibri"/>
        <family val="2"/>
      </rPr>
      <t xml:space="preserve">Ihr persönliches Ergebnis: </t>
    </r>
    <r>
      <rPr>
        <sz val="25"/>
        <color theme="0" tint="-4.9989318521683403E-2"/>
        <rFont val="Calibri"/>
        <family val="2"/>
      </rPr>
      <t xml:space="preserve">Hier finden die anfallenden Kosten und Arbeitsstunden! </t>
    </r>
  </si>
  <si>
    <t xml:space="preserve">Kostenermittlung: 
Bitte füllen Sie die blau hinterlegten Felder aus! </t>
  </si>
  <si>
    <t>Berechnungsmodell</t>
  </si>
  <si>
    <t xml:space="preserve">Prinzipiell setzen sich die Gesamtkosten, aus vier verschiedenen Kostenarten zusammen: </t>
  </si>
  <si>
    <t xml:space="preserve">Hierbei handelt es sich um Kosten, die während der gesamten Projektlaufzeit einmalig anfallen. </t>
  </si>
  <si>
    <t xml:space="preserve">Hierbei handelt es sich um Kosten, die pro Teilnehmer während der gesamten Projektlaufzeit einmalig anfallen. Sie sind daher abhängig von der Teilnehmerzahl. </t>
  </si>
  <si>
    <t>Die Gesamtkosten lassen sich abhängig den laufenden Monaten (M=Anzahl der Monate) wie folgt berechnen:</t>
  </si>
  <si>
    <t>Die Gesamtkosten pro Monat (M=Anzahl der Monate) lassen sich wie folgt berechnen:</t>
  </si>
  <si>
    <t>__________________________________</t>
  </si>
  <si>
    <t>M</t>
  </si>
  <si>
    <t xml:space="preserve">Die monatlichen Kosten pro Teilnehmer lassen sich wie folgt ermitteln: </t>
  </si>
  <si>
    <t>TN</t>
  </si>
  <si>
    <r>
      <t>Einmalige Kosten (KE</t>
    </r>
    <r>
      <rPr>
        <u/>
        <vertAlign val="subscript"/>
        <sz val="11"/>
        <color rgb="FF000000"/>
        <rFont val="Tahoma"/>
        <family val="2"/>
      </rPr>
      <t>fix</t>
    </r>
    <r>
      <rPr>
        <u/>
        <sz val="11"/>
        <color rgb="FF000000"/>
        <rFont val="Tahoma"/>
        <family val="2"/>
      </rPr>
      <t>)</t>
    </r>
  </si>
  <si>
    <r>
      <t>Monatlich laufende Fixkosten (KM</t>
    </r>
    <r>
      <rPr>
        <u/>
        <vertAlign val="subscript"/>
        <sz val="11"/>
        <color rgb="FF000000"/>
        <rFont val="Tahoma"/>
        <family val="2"/>
      </rPr>
      <t>fix</t>
    </r>
    <r>
      <rPr>
        <u/>
        <sz val="11"/>
        <color rgb="FF000000"/>
        <rFont val="Tahoma"/>
        <family val="2"/>
      </rPr>
      <t>)</t>
    </r>
  </si>
  <si>
    <r>
      <t>Einmalige Kosten pro Teilnehmer (KE</t>
    </r>
    <r>
      <rPr>
        <u/>
        <vertAlign val="subscript"/>
        <sz val="11"/>
        <color theme="1"/>
        <rFont val="Tahoma"/>
        <family val="2"/>
      </rPr>
      <t>var</t>
    </r>
    <r>
      <rPr>
        <u/>
        <sz val="11"/>
        <color theme="1"/>
        <rFont val="Tahoma"/>
        <family val="2"/>
      </rPr>
      <t>)</t>
    </r>
  </si>
  <si>
    <r>
      <t>KE</t>
    </r>
    <r>
      <rPr>
        <vertAlign val="subscript"/>
        <sz val="11"/>
        <color rgb="FF000000"/>
        <rFont val="Tahoma"/>
        <family val="2"/>
      </rPr>
      <t>fix +</t>
    </r>
    <r>
      <rPr>
        <sz val="11"/>
        <color rgb="FF000000"/>
        <rFont val="Tahoma"/>
        <family val="2"/>
      </rPr>
      <t xml:space="preserve"> KM</t>
    </r>
    <r>
      <rPr>
        <vertAlign val="subscript"/>
        <sz val="11"/>
        <color rgb="FF000000"/>
        <rFont val="Tahoma"/>
        <family val="2"/>
      </rPr>
      <t xml:space="preserve">fix * </t>
    </r>
    <r>
      <rPr>
        <sz val="11"/>
        <color rgb="FF000000"/>
        <rFont val="Tahoma"/>
        <family val="2"/>
      </rPr>
      <t>M</t>
    </r>
    <r>
      <rPr>
        <vertAlign val="subscript"/>
        <sz val="11"/>
        <color rgb="FF000000"/>
        <rFont val="Tahoma"/>
        <family val="2"/>
      </rPr>
      <t xml:space="preserve"> +</t>
    </r>
    <r>
      <rPr>
        <sz val="11"/>
        <color rgb="FF000000"/>
        <rFont val="Tahoma"/>
        <family val="2"/>
      </rPr>
      <t xml:space="preserve"> KE</t>
    </r>
    <r>
      <rPr>
        <vertAlign val="subscript"/>
        <sz val="11"/>
        <color rgb="FF000000"/>
        <rFont val="Tahoma"/>
        <family val="2"/>
      </rPr>
      <t xml:space="preserve">var * </t>
    </r>
    <r>
      <rPr>
        <sz val="11"/>
        <color rgb="FF000000"/>
        <rFont val="Tahoma"/>
        <family val="2"/>
      </rPr>
      <t>TN + KM</t>
    </r>
    <r>
      <rPr>
        <vertAlign val="subscript"/>
        <sz val="11"/>
        <color rgb="FF000000"/>
        <rFont val="Tahoma"/>
        <family val="2"/>
      </rPr>
      <t xml:space="preserve">var * </t>
    </r>
    <r>
      <rPr>
        <sz val="11"/>
        <color rgb="FF000000"/>
        <rFont val="Tahoma"/>
        <family val="2"/>
      </rPr>
      <t>TN * M</t>
    </r>
  </si>
  <si>
    <r>
      <t xml:space="preserve"> KE</t>
    </r>
    <r>
      <rPr>
        <vertAlign val="subscript"/>
        <sz val="11"/>
        <color rgb="FF000000"/>
        <rFont val="Tahoma"/>
        <family val="2"/>
      </rPr>
      <t>fix +</t>
    </r>
    <r>
      <rPr>
        <sz val="11"/>
        <color rgb="FF000000"/>
        <rFont val="Tahoma"/>
        <family val="2"/>
      </rPr>
      <t xml:space="preserve"> KM</t>
    </r>
    <r>
      <rPr>
        <vertAlign val="subscript"/>
        <sz val="11"/>
        <color rgb="FF000000"/>
        <rFont val="Tahoma"/>
        <family val="2"/>
      </rPr>
      <t xml:space="preserve">fix * </t>
    </r>
    <r>
      <rPr>
        <sz val="11"/>
        <color rgb="FF000000"/>
        <rFont val="Tahoma"/>
        <family val="2"/>
      </rPr>
      <t>M</t>
    </r>
    <r>
      <rPr>
        <vertAlign val="subscript"/>
        <sz val="11"/>
        <color rgb="FF000000"/>
        <rFont val="Tahoma"/>
        <family val="2"/>
      </rPr>
      <t xml:space="preserve"> +</t>
    </r>
    <r>
      <rPr>
        <sz val="11"/>
        <color rgb="FF000000"/>
        <rFont val="Tahoma"/>
        <family val="2"/>
      </rPr>
      <t xml:space="preserve"> KE</t>
    </r>
    <r>
      <rPr>
        <vertAlign val="subscript"/>
        <sz val="11"/>
        <color rgb="FF000000"/>
        <rFont val="Tahoma"/>
        <family val="2"/>
      </rPr>
      <t xml:space="preserve">var * </t>
    </r>
    <r>
      <rPr>
        <sz val="11"/>
        <color rgb="FF000000"/>
        <rFont val="Tahoma"/>
        <family val="2"/>
      </rPr>
      <t>TN + KM</t>
    </r>
    <r>
      <rPr>
        <vertAlign val="subscript"/>
        <sz val="11"/>
        <color rgb="FF000000"/>
        <rFont val="Tahoma"/>
        <family val="2"/>
      </rPr>
      <t xml:space="preserve">var * </t>
    </r>
    <r>
      <rPr>
        <sz val="11"/>
        <color rgb="FF000000"/>
        <rFont val="Tahoma"/>
        <family val="2"/>
      </rPr>
      <t>TN * M</t>
    </r>
  </si>
  <si>
    <t>Möchten Sie die Teilnehmerinnen und Teilnehmer 2x wöchentlich per Videotelefonat anrufen?
Bitte tragen Sie Ja oder Nein ein!</t>
  </si>
  <si>
    <t>Möchten Sie ein eigenes individuell gestaltetes Programm anbieten?
Bitte tragen Sie Ja oder Nein ein!</t>
  </si>
  <si>
    <t xml:space="preserve">Gesamtkosten für die angegebene Laufzeit </t>
  </si>
  <si>
    <t>Monaltiche Gesamtkosten für die angegebene Laufzeit</t>
  </si>
  <si>
    <t>Jährliche Gesamtkosten für die angegebene Laufzeit</t>
  </si>
  <si>
    <t>Monaltiche Kosten pro Teilnehmer für die angegebene Laufzeit</t>
  </si>
  <si>
    <t>Arbeitsstunden über die Projektlaufzeit</t>
  </si>
  <si>
    <t xml:space="preserve">Personalkosten für die Unterstützung der Teilnehmer bei technischen Fragen und Erklären der Skills (0,5 Std. / ehrenamtliche/r Helfer/in)
</t>
  </si>
  <si>
    <t>Anfertigung der Videobeiträge (2 Stdl. Mtl / ehrenamtliche/r Helfer/in)</t>
  </si>
  <si>
    <t>Personalkosten für die Aktualisierung und -pflege des lokalen Nachrichtenportals (45 Std. ehrenamtliche/r Helfer/in)</t>
  </si>
  <si>
    <t xml:space="preserve">Beschaffungskosten für die SIM-Karten der Endgeräte
(10€)
</t>
  </si>
  <si>
    <t xml:space="preserve">Personalkosten für das Beschaffen, Freischalten und Verknüpfen der SIM-Karten für die Videotelefonie, Registrierung der Nutzerinnen und Nutzer bei Amazon, Freigabe der projektinternen Skills sowie Aktualisierung der Adressbücher.
( 2,5 Std. / IT-Profi)
</t>
  </si>
  <si>
    <t xml:space="preserve">Personalkosten für die Vor- und Nachbereitung sowie Durchführung einer halbjährlichen Informationsveranstaltung für interessierte Teilnehmerinnen und Teilnehmer zum Projektstart. 
(=  0,7 mtl Std. / Projektkoordinator/in)
</t>
  </si>
  <si>
    <t>Bei den monatlichen laufenden Fixkosten handelt es sich um Kosten, die jeden Monat – unabhängig von der Teilnehmerzahl – fest anfallen.</t>
  </si>
  <si>
    <t>Bei den monatlichen laufenden Kosten pro Teilnehmer handelt es sich um Kosten, die jeden Monat pro Teilnehmer anfallen. Sie variieren je nach Teilnehmerzahl</t>
  </si>
  <si>
    <r>
      <t>Monatlich laufende Kosten pro Teilnehmer (KM</t>
    </r>
    <r>
      <rPr>
        <u/>
        <vertAlign val="subscript"/>
        <sz val="11"/>
        <rFont val="Tahoma"/>
        <family val="2"/>
      </rPr>
      <t>var</t>
    </r>
    <r>
      <rPr>
        <u/>
        <sz val="11"/>
        <rFont val="Tahoma"/>
        <family val="2"/>
      </rPr>
      <t>)</t>
    </r>
  </si>
  <si>
    <t>Bitte Anzahl eintragen!</t>
  </si>
  <si>
    <t>Bite Ja/Nein eintragen!</t>
  </si>
  <si>
    <t>Bitte Betrag eintragen!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</si>
</sst>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sz val="15"/>
      <color theme="1"/>
      <name val="Calibri"/>
      <family val="2"/>
    </font>
    <font>
      <i/>
      <sz val="15"/>
      <color theme="1"/>
      <name val="Calibri"/>
      <family val="2"/>
    </font>
    <font>
      <b/>
      <sz val="15"/>
      <color theme="0"/>
      <name val="Calibri"/>
      <family val="2"/>
    </font>
    <font>
      <b/>
      <sz val="15"/>
      <color theme="1"/>
      <name val="Calibri"/>
      <family val="2"/>
    </font>
    <font>
      <sz val="15"/>
      <color theme="0"/>
      <name val="Calibri"/>
      <family val="2"/>
    </font>
    <font>
      <b/>
      <sz val="25"/>
      <color theme="0" tint="-4.9989318521683403E-2"/>
      <name val="Calibri"/>
      <family val="2"/>
    </font>
    <font>
      <sz val="15"/>
      <color theme="0" tint="-4.9989318521683403E-2"/>
      <name val="Calibri"/>
      <family val="2"/>
    </font>
    <font>
      <sz val="25"/>
      <color theme="0" tint="-4.9989318521683403E-2"/>
      <name val="Calibri"/>
      <family val="2"/>
    </font>
    <font>
      <i/>
      <sz val="15"/>
      <color theme="0"/>
      <name val="Calibri"/>
      <family val="2"/>
    </font>
    <font>
      <sz val="15"/>
      <color theme="0" tint="-0.1499984740745262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Tahoma"/>
      <family val="2"/>
    </font>
    <font>
      <sz val="11"/>
      <color theme="1"/>
      <name val="Tahoma"/>
      <family val="2"/>
    </font>
    <font>
      <u/>
      <sz val="11"/>
      <color rgb="FF000000"/>
      <name val="Tahoma"/>
      <family val="2"/>
    </font>
    <font>
      <u/>
      <vertAlign val="subscript"/>
      <sz val="11"/>
      <color rgb="FF000000"/>
      <name val="Tahoma"/>
      <family val="2"/>
    </font>
    <font>
      <sz val="11"/>
      <color rgb="FF000000"/>
      <name val="Tahoma"/>
      <family val="2"/>
    </font>
    <font>
      <u/>
      <sz val="11"/>
      <color theme="1"/>
      <name val="Tahoma"/>
      <family val="2"/>
    </font>
    <font>
      <u/>
      <vertAlign val="subscript"/>
      <sz val="11"/>
      <color theme="1"/>
      <name val="Tahoma"/>
      <family val="2"/>
    </font>
    <font>
      <vertAlign val="subscript"/>
      <sz val="11"/>
      <color rgb="FF000000"/>
      <name val="Tahoma"/>
      <family val="2"/>
    </font>
    <font>
      <sz val="11"/>
      <color rgb="FFFF0000"/>
      <name val="Tw Cen MT"/>
      <family val="2"/>
      <scheme val="minor"/>
    </font>
    <font>
      <u/>
      <sz val="11"/>
      <name val="Tahoma"/>
      <family val="2"/>
    </font>
    <font>
      <u/>
      <vertAlign val="subscript"/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/>
    <xf numFmtId="0" fontId="0" fillId="4" borderId="0" xfId="0" applyFill="1" applyAlignment="1"/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/>
    <xf numFmtId="0" fontId="2" fillId="0" borderId="0" xfId="0" applyFont="1" applyAlignment="1">
      <alignment horizontal="left" vertical="top" wrapText="1"/>
    </xf>
    <xf numFmtId="0" fontId="0" fillId="8" borderId="0" xfId="0" applyFill="1" applyAlignment="1">
      <alignment vertical="top"/>
    </xf>
    <xf numFmtId="0" fontId="0" fillId="8" borderId="0" xfId="0" applyFill="1" applyAlignment="1">
      <alignment wrapText="1"/>
    </xf>
    <xf numFmtId="0" fontId="0" fillId="8" borderId="0" xfId="0" applyFill="1" applyAlignment="1"/>
    <xf numFmtId="0" fontId="1" fillId="8" borderId="0" xfId="0" applyFont="1" applyFill="1" applyAlignment="1"/>
    <xf numFmtId="0" fontId="0" fillId="8" borderId="0" xfId="0" applyFont="1" applyFill="1" applyAlignment="1">
      <alignment vertical="top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/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/>
    </xf>
    <xf numFmtId="0" fontId="2" fillId="8" borderId="7" xfId="0" applyFont="1" applyFill="1" applyBorder="1" applyAlignment="1">
      <alignment horizontal="left" vertical="top" wrapText="1"/>
    </xf>
    <xf numFmtId="0" fontId="2" fillId="8" borderId="9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4" borderId="0" xfId="0" applyFont="1" applyFill="1" applyAlignment="1"/>
    <xf numFmtId="0" fontId="2" fillId="0" borderId="17" xfId="0" applyFont="1" applyBorder="1" applyAlignment="1">
      <alignment horizontal="left" vertical="top"/>
    </xf>
    <xf numFmtId="1" fontId="2" fillId="0" borderId="19" xfId="0" applyNumberFormat="1" applyFont="1" applyBorder="1" applyAlignment="1">
      <alignment horizontal="left" vertical="top"/>
    </xf>
    <xf numFmtId="1" fontId="2" fillId="0" borderId="20" xfId="0" applyNumberFormat="1" applyFont="1" applyBorder="1" applyAlignment="1">
      <alignment horizontal="left" vertical="top"/>
    </xf>
    <xf numFmtId="0" fontId="5" fillId="9" borderId="18" xfId="0" applyFont="1" applyFill="1" applyBorder="1" applyAlignment="1">
      <alignment horizontal="left" vertical="top" wrapText="1"/>
    </xf>
    <xf numFmtId="1" fontId="5" fillId="10" borderId="15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3" xfId="0" applyNumberFormat="1" applyFont="1" applyFill="1" applyBorder="1" applyAlignment="1">
      <alignment horizontal="left" vertical="top"/>
    </xf>
    <xf numFmtId="1" fontId="2" fillId="0" borderId="5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1" fontId="2" fillId="0" borderId="18" xfId="0" applyNumberFormat="1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11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left" vertical="top"/>
    </xf>
    <xf numFmtId="0" fontId="2" fillId="11" borderId="7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vertical="top"/>
    </xf>
    <xf numFmtId="0" fontId="9" fillId="3" borderId="2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4" fontId="2" fillId="2" borderId="22" xfId="0" applyNumberFormat="1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4" fillId="3" borderId="23" xfId="0" applyFont="1" applyFill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7" fillId="12" borderId="11" xfId="0" applyFont="1" applyFill="1" applyBorder="1" applyAlignment="1">
      <alignment horizontal="left" vertical="top" wrapText="1"/>
    </xf>
    <xf numFmtId="0" fontId="8" fillId="12" borderId="21" xfId="0" applyFont="1" applyFill="1" applyBorder="1" applyAlignment="1">
      <alignment horizontal="left" vertical="top"/>
    </xf>
    <xf numFmtId="0" fontId="11" fillId="11" borderId="12" xfId="0" applyFont="1" applyFill="1" applyBorder="1" applyAlignment="1">
      <alignment horizontal="left" vertical="top"/>
    </xf>
    <xf numFmtId="0" fontId="11" fillId="11" borderId="8" xfId="0" applyFont="1" applyFill="1" applyBorder="1" applyAlignment="1">
      <alignment horizontal="left" vertical="top"/>
    </xf>
    <xf numFmtId="0" fontId="11" fillId="11" borderId="10" xfId="0" applyFont="1" applyFill="1" applyBorder="1" applyAlignment="1">
      <alignment horizontal="left" vertical="top"/>
    </xf>
    <xf numFmtId="0" fontId="0" fillId="8" borderId="0" xfId="0" applyFill="1" applyBorder="1"/>
    <xf numFmtId="0" fontId="0" fillId="8" borderId="0" xfId="0" applyFill="1"/>
    <xf numFmtId="0" fontId="13" fillId="8" borderId="0" xfId="0" applyFont="1" applyFill="1" applyAlignment="1">
      <alignment horizontal="left" vertical="center" indent="4"/>
    </xf>
    <xf numFmtId="0" fontId="12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7" fillId="8" borderId="0" xfId="0" applyFont="1" applyFill="1" applyAlignment="1">
      <alignment horizontal="left" vertical="center" indent="7"/>
    </xf>
    <xf numFmtId="0" fontId="18" fillId="8" borderId="0" xfId="0" applyFont="1" applyFill="1" applyAlignment="1">
      <alignment horizontal="left" vertical="center" indent="7"/>
    </xf>
    <xf numFmtId="0" fontId="14" fillId="8" borderId="0" xfId="0" applyFont="1" applyFill="1" applyAlignment="1">
      <alignment horizontal="left" vertical="center" indent="15"/>
    </xf>
    <xf numFmtId="0" fontId="17" fillId="8" borderId="0" xfId="0" applyFont="1" applyFill="1" applyAlignment="1">
      <alignment horizontal="left" vertical="center" indent="3"/>
    </xf>
    <xf numFmtId="0" fontId="3" fillId="13" borderId="3" xfId="0" applyFont="1" applyFill="1" applyBorder="1" applyAlignment="1">
      <alignment horizontal="center" vertical="center"/>
    </xf>
    <xf numFmtId="0" fontId="21" fillId="8" borderId="0" xfId="0" applyFont="1" applyFill="1"/>
    <xf numFmtId="0" fontId="21" fillId="8" borderId="0" xfId="0" applyFont="1" applyFill="1" applyBorder="1"/>
    <xf numFmtId="0" fontId="14" fillId="0" borderId="0" xfId="0" applyFont="1"/>
    <xf numFmtId="0" fontId="22" fillId="8" borderId="0" xfId="0" applyFont="1" applyFill="1" applyAlignment="1">
      <alignment vertical="center"/>
    </xf>
    <xf numFmtId="0" fontId="1" fillId="8" borderId="0" xfId="0" applyFont="1" applyFill="1"/>
    <xf numFmtId="0" fontId="1" fillId="8" borderId="0" xfId="0" applyFont="1" applyFill="1" applyBorder="1"/>
    <xf numFmtId="0" fontId="2" fillId="5" borderId="6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33</xdr:row>
      <xdr:rowOff>14288</xdr:rowOff>
    </xdr:from>
    <xdr:to>
      <xdr:col>5</xdr:col>
      <xdr:colOff>97790</xdr:colOff>
      <xdr:row>38</xdr:row>
      <xdr:rowOff>90488</xdr:rowOff>
    </xdr:to>
    <xdr:grpSp>
      <xdr:nvGrpSpPr>
        <xdr:cNvPr id="18" name="Gruppieren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381000" y="5891213"/>
          <a:ext cx="4341178" cy="962025"/>
          <a:chOff x="0" y="0"/>
          <a:chExt cx="3908066" cy="962108"/>
        </a:xfrm>
      </xdr:grpSpPr>
      <xdr:sp macro="" textlink="">
        <xdr:nvSpPr>
          <xdr:cNvPr id="19" name="Geschweifte Klammer links 18">
            <a:extLst>
              <a:ext uri="{FF2B5EF4-FFF2-40B4-BE49-F238E27FC236}">
                <a16:creationId xmlns="" xmlns:a16="http://schemas.microsoft.com/office/drawing/2014/main" id="{00000000-0008-0000-0200-000013000000}"/>
              </a:ext>
            </a:extLst>
          </xdr:cNvPr>
          <xdr:cNvSpPr/>
        </xdr:nvSpPr>
        <xdr:spPr>
          <a:xfrm flipH="1">
            <a:off x="3188473" y="0"/>
            <a:ext cx="173576" cy="723569"/>
          </a:xfrm>
          <a:prstGeom prst="leftBrac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sp macro="" textlink="">
        <xdr:nvSpPr>
          <xdr:cNvPr id="20" name="Geschweifte Klammer links 19">
            <a:extLst>
              <a:ext uri="{FF2B5EF4-FFF2-40B4-BE49-F238E27FC236}">
                <a16:creationId xmlns=""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50466" y="0"/>
            <a:ext cx="210185" cy="723265"/>
          </a:xfrm>
          <a:prstGeom prst="leftBrace">
            <a:avLst>
              <a:gd name="adj1" fmla="val 8333"/>
              <a:gd name="adj2" fmla="val 48901"/>
            </a:avLst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cxnSp macro="">
        <xdr:nvCxnSpPr>
          <xdr:cNvPr id="21" name="Gerader Verbinder 20">
            <a:extLst>
              <a:ext uri="{FF2B5EF4-FFF2-40B4-BE49-F238E27FC236}">
                <a16:creationId xmlns="" xmlns:a16="http://schemas.microsoft.com/office/drawing/2014/main" id="{00000000-0008-0000-0200-000015000000}"/>
              </a:ext>
            </a:extLst>
          </xdr:cNvPr>
          <xdr:cNvCxnSpPr/>
        </xdr:nvCxnSpPr>
        <xdr:spPr>
          <a:xfrm>
            <a:off x="0" y="954156"/>
            <a:ext cx="3908066" cy="7952"/>
          </a:xfrm>
          <a:prstGeom prst="line">
            <a:avLst/>
          </a:prstGeom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70" zoomScaleNormal="70" workbookViewId="0">
      <selection activeCell="D9" sqref="D9"/>
    </sheetView>
  </sheetViews>
  <sheetFormatPr baseColWidth="10" defaultRowHeight="72" customHeight="1"/>
  <cols>
    <col min="1" max="1" width="88.75" style="17" customWidth="1"/>
    <col min="2" max="2" width="25" style="3" customWidth="1"/>
    <col min="3" max="3" width="42.75" style="7" customWidth="1"/>
    <col min="4" max="4" width="58.75" style="3" customWidth="1"/>
    <col min="5" max="5" width="22.75" style="3" customWidth="1"/>
    <col min="6" max="7" width="11" style="3"/>
    <col min="8" max="8" width="30" style="3" customWidth="1"/>
    <col min="9" max="9" width="19.4375" style="3" customWidth="1"/>
    <col min="10" max="10" width="21.5625" style="3" customWidth="1"/>
    <col min="11" max="11" width="22.6875" style="3" customWidth="1"/>
    <col min="12" max="12" width="17.9375" style="3" customWidth="1"/>
    <col min="13" max="16384" width="11" style="3"/>
  </cols>
  <sheetData>
    <row r="1" spans="1:12" ht="72" customHeight="1">
      <c r="A1" s="80" t="s">
        <v>75</v>
      </c>
      <c r="B1" s="81"/>
      <c r="C1" s="82"/>
      <c r="D1" s="69" t="s">
        <v>74</v>
      </c>
      <c r="E1" s="69"/>
      <c r="F1" s="69"/>
      <c r="G1" s="69"/>
      <c r="H1" s="69"/>
      <c r="I1" s="69"/>
      <c r="J1" s="69"/>
      <c r="K1" s="69"/>
      <c r="L1" s="70"/>
    </row>
    <row r="2" spans="1:12" ht="72" customHeight="1" thickBot="1">
      <c r="A2" s="67"/>
      <c r="B2" s="68"/>
      <c r="C2" s="83"/>
      <c r="D2" s="64"/>
      <c r="E2" s="64"/>
      <c r="F2" s="64"/>
      <c r="G2" s="64"/>
      <c r="H2" s="64"/>
      <c r="I2" s="64"/>
      <c r="J2" s="64"/>
      <c r="K2" s="64"/>
      <c r="L2" s="71"/>
    </row>
    <row r="3" spans="1:12" ht="79.5" customHeight="1" thickBot="1">
      <c r="A3" s="104" t="s">
        <v>42</v>
      </c>
      <c r="B3" s="105"/>
      <c r="C3" s="83"/>
      <c r="D3" s="75" t="s">
        <v>17</v>
      </c>
      <c r="E3" s="27" t="s">
        <v>19</v>
      </c>
      <c r="F3" s="63"/>
      <c r="G3" s="64"/>
      <c r="H3" s="45" t="s">
        <v>72</v>
      </c>
      <c r="I3" s="53" t="s">
        <v>97</v>
      </c>
      <c r="J3" s="60" t="s">
        <v>70</v>
      </c>
      <c r="K3" s="61" t="s">
        <v>71</v>
      </c>
      <c r="L3" s="52" t="s">
        <v>69</v>
      </c>
    </row>
    <row r="4" spans="1:12" ht="72" customHeight="1" thickBot="1">
      <c r="A4" s="28" t="s">
        <v>21</v>
      </c>
      <c r="B4" s="97" t="s">
        <v>107</v>
      </c>
      <c r="C4" s="83"/>
      <c r="D4" s="76" t="s">
        <v>93</v>
      </c>
      <c r="E4" s="29" t="e">
        <f>Kostenermittlung!L2</f>
        <v>#VALUE!</v>
      </c>
      <c r="F4" s="64"/>
      <c r="G4" s="64"/>
      <c r="H4" s="46" t="s">
        <v>3</v>
      </c>
      <c r="I4" s="54" t="e">
        <f>Kostenermittlung!I9+Kostenermittlung!I12+Kostenermittlung!I16+Kostenermittlung!I19+Kostenermittlung!I21+Kostenermittlung!I22+Kostenermittlung!I25</f>
        <v>#VALUE!</v>
      </c>
      <c r="J4" s="57" t="e">
        <f>Kostenermittlung!I9+Kostenermittlung!I12+Kostenermittlung!I19+Kostenermittlung!I22+Kostenermittlung!I25</f>
        <v>#VALUE!</v>
      </c>
      <c r="K4" s="47" t="e">
        <f>Kostenermittlung!I16+Kostenermittlung!I21</f>
        <v>#VALUE!</v>
      </c>
      <c r="L4" s="50" t="e">
        <f>J4/(4.4*B5)</f>
        <v>#VALUE!</v>
      </c>
    </row>
    <row r="5" spans="1:12" ht="72" customHeight="1" thickBot="1">
      <c r="A5" s="31" t="s">
        <v>22</v>
      </c>
      <c r="B5" s="97" t="s">
        <v>107</v>
      </c>
      <c r="C5" s="83"/>
      <c r="D5" s="76" t="s">
        <v>94</v>
      </c>
      <c r="E5" s="29" t="e">
        <f>E4/B5</f>
        <v>#VALUE!</v>
      </c>
      <c r="F5" s="64"/>
      <c r="G5" s="64"/>
      <c r="H5" s="28" t="s">
        <v>66</v>
      </c>
      <c r="I5" s="55" t="e">
        <f>Kostenermittlung!I6+Kostenermittlung!I13+Kostenermittlung!I28+Kostenermittlung!I20+Kostenermittlung!I30+Kostenermittlung!I33</f>
        <v>#VALUE!</v>
      </c>
      <c r="J5" s="58" t="e">
        <f>Kostenermittlung!I28+Kostenermittlung!I30+Kostenermittlung!I33</f>
        <v>#VALUE!</v>
      </c>
      <c r="K5" s="47" t="e">
        <f>Kostenermittlung!I6+Kostenermittlung!I13+Kostenermittlung!I20</f>
        <v>#VALUE!</v>
      </c>
      <c r="L5" s="50" t="e">
        <f>I5/(4.4*B5)</f>
        <v>#VALUE!</v>
      </c>
    </row>
    <row r="6" spans="1:12" ht="72" customHeight="1" thickBot="1">
      <c r="A6" s="67"/>
      <c r="B6" s="62"/>
      <c r="C6" s="83"/>
      <c r="D6" s="77" t="s">
        <v>95</v>
      </c>
      <c r="E6" s="29" t="e">
        <f>E5*12</f>
        <v>#VALUE!</v>
      </c>
      <c r="F6" s="64"/>
      <c r="G6" s="64"/>
      <c r="H6" s="33" t="s">
        <v>67</v>
      </c>
      <c r="I6" s="56" t="e">
        <f>Kostenermittlung!I3+Kostenermittlung!I14+Kostenermittlung!I15+Kostenermittlung!I23+Kostenermittlung!I24+Kostenermittlung!I26+Kostenermittlung!I27+Kostenermittlung!I31</f>
        <v>#VALUE!</v>
      </c>
      <c r="J6" s="59" t="e">
        <f>Kostenermittlung!I27+Kostenermittlung!I31</f>
        <v>#VALUE!</v>
      </c>
      <c r="K6" s="49" t="e">
        <f>Kostenermittlung!I3+Kostenermittlung!I14+Kostenermittlung!I15+Kostenermittlung!I23+Kostenermittlung!I24+Kostenermittlung!I26</f>
        <v>#VALUE!</v>
      </c>
      <c r="L6" s="51" t="e">
        <f>I6/(4.4*B5)</f>
        <v>#VALUE!</v>
      </c>
    </row>
    <row r="7" spans="1:12" ht="72" customHeight="1" thickBot="1">
      <c r="A7" s="41" t="s">
        <v>45</v>
      </c>
      <c r="B7" s="42"/>
      <c r="C7" s="83"/>
      <c r="D7" s="78" t="s">
        <v>96</v>
      </c>
      <c r="E7" s="32" t="e">
        <f>E5/B4</f>
        <v>#VALUE!</v>
      </c>
      <c r="F7" s="64"/>
      <c r="G7" s="64"/>
      <c r="H7" s="65"/>
      <c r="I7" s="66"/>
      <c r="J7" s="64"/>
      <c r="K7" s="64"/>
      <c r="L7" s="71"/>
    </row>
    <row r="8" spans="1:12" ht="37.15" customHeight="1" thickBot="1">
      <c r="A8" s="39" t="s">
        <v>47</v>
      </c>
      <c r="B8" s="40"/>
      <c r="C8" s="83"/>
      <c r="D8" s="79"/>
      <c r="E8" s="72"/>
      <c r="F8" s="73"/>
      <c r="G8" s="73"/>
      <c r="H8" s="73"/>
      <c r="I8" s="73"/>
      <c r="J8" s="73"/>
      <c r="K8" s="73"/>
      <c r="L8" s="74"/>
    </row>
    <row r="9" spans="1:12" ht="72" customHeight="1">
      <c r="A9" s="43" t="s">
        <v>63</v>
      </c>
      <c r="B9" s="97" t="s">
        <v>108</v>
      </c>
      <c r="C9" s="83" t="str">
        <f>IF(B9="Ja","1","0")</f>
        <v>0</v>
      </c>
      <c r="D9" s="25"/>
      <c r="E9" s="26"/>
      <c r="F9" s="4"/>
      <c r="G9" s="4"/>
      <c r="H9" s="4"/>
    </row>
    <row r="10" spans="1:12" ht="72" customHeight="1">
      <c r="A10" s="43" t="s">
        <v>91</v>
      </c>
      <c r="B10" s="97" t="s">
        <v>108</v>
      </c>
      <c r="C10" s="83" t="str">
        <f>IF(B10="Ja","1","0")</f>
        <v>0</v>
      </c>
      <c r="D10" s="36"/>
      <c r="E10" s="36"/>
      <c r="F10" s="36"/>
      <c r="G10" s="36"/>
      <c r="H10" s="36"/>
    </row>
    <row r="11" spans="1:12" ht="72" customHeight="1" thickBot="1">
      <c r="A11" s="44" t="s">
        <v>46</v>
      </c>
      <c r="B11" s="97" t="s">
        <v>108</v>
      </c>
      <c r="C11" s="83" t="str">
        <f>IF(B11="Ja","1","0")</f>
        <v>0</v>
      </c>
      <c r="D11" s="106" t="s">
        <v>73</v>
      </c>
      <c r="E11" s="106"/>
      <c r="F11" s="36"/>
      <c r="G11" s="36"/>
      <c r="H11" s="36"/>
    </row>
    <row r="12" spans="1:12" ht="40.5" customHeight="1">
      <c r="A12" s="39" t="s">
        <v>48</v>
      </c>
      <c r="B12" s="40"/>
      <c r="C12" s="83" t="str">
        <f>IF(B12="Ja","1","0")</f>
        <v>0</v>
      </c>
      <c r="D12" s="36" t="s">
        <v>50</v>
      </c>
      <c r="E12" s="36" t="str">
        <f>B27</f>
        <v>Bitte Betrag eintragen!</v>
      </c>
      <c r="F12" s="36" t="str">
        <f>IF(E12="Ja","1","0")</f>
        <v>0</v>
      </c>
      <c r="G12" s="36"/>
      <c r="H12" s="36"/>
    </row>
    <row r="13" spans="1:12" ht="72" customHeight="1">
      <c r="A13" s="43" t="s">
        <v>92</v>
      </c>
      <c r="B13" s="97" t="s">
        <v>108</v>
      </c>
      <c r="C13" s="83" t="str">
        <f>IF(B13="Ja","1","0")</f>
        <v>0</v>
      </c>
      <c r="D13" s="36" t="s">
        <v>28</v>
      </c>
      <c r="E13" s="36" t="str">
        <f>B28</f>
        <v>Bitte Betrag eintragen!</v>
      </c>
      <c r="F13" s="36"/>
      <c r="G13" s="36"/>
      <c r="H13" s="36"/>
    </row>
    <row r="14" spans="1:12" ht="72" customHeight="1">
      <c r="A14" s="43" t="s">
        <v>49</v>
      </c>
      <c r="B14" s="97" t="s">
        <v>108</v>
      </c>
      <c r="C14" s="83" t="str">
        <f t="shared" ref="C14:C24" si="0">IF(B14="Ja","1","0")</f>
        <v>0</v>
      </c>
      <c r="D14" s="36" t="s">
        <v>68</v>
      </c>
      <c r="E14" s="36" t="str">
        <f>B29</f>
        <v>Bitte Betrag eintragen!</v>
      </c>
      <c r="F14" s="36"/>
      <c r="G14" s="36"/>
      <c r="H14" s="36"/>
    </row>
    <row r="15" spans="1:12" ht="72" customHeight="1" thickBot="1">
      <c r="A15" s="44" t="s">
        <v>52</v>
      </c>
      <c r="B15" s="97" t="s">
        <v>108</v>
      </c>
      <c r="C15" s="83" t="str">
        <f t="shared" si="0"/>
        <v>0</v>
      </c>
      <c r="D15" s="36"/>
      <c r="E15" s="36"/>
      <c r="F15" s="36"/>
      <c r="G15" s="36"/>
      <c r="H15" s="36"/>
    </row>
    <row r="16" spans="1:12" ht="48" customHeight="1">
      <c r="A16" s="39" t="s">
        <v>51</v>
      </c>
      <c r="B16" s="40"/>
      <c r="C16" s="83" t="str">
        <f t="shared" si="0"/>
        <v>0</v>
      </c>
      <c r="D16" s="36"/>
      <c r="E16" s="36"/>
      <c r="F16" s="36"/>
      <c r="G16" s="36"/>
      <c r="H16" s="36"/>
    </row>
    <row r="17" spans="1:4" ht="72" customHeight="1">
      <c r="A17" s="34" t="s">
        <v>53</v>
      </c>
      <c r="B17" s="97" t="s">
        <v>108</v>
      </c>
      <c r="C17" s="83" t="str">
        <f t="shared" si="0"/>
        <v>0</v>
      </c>
    </row>
    <row r="18" spans="1:4" ht="72" customHeight="1">
      <c r="A18" s="34" t="s">
        <v>54</v>
      </c>
      <c r="B18" s="97" t="s">
        <v>108</v>
      </c>
      <c r="C18" s="83" t="str">
        <f t="shared" si="0"/>
        <v>0</v>
      </c>
    </row>
    <row r="19" spans="1:4" ht="72" customHeight="1">
      <c r="A19" s="34" t="s">
        <v>55</v>
      </c>
      <c r="B19" s="97" t="s">
        <v>108</v>
      </c>
      <c r="C19" s="83" t="str">
        <f t="shared" si="0"/>
        <v>0</v>
      </c>
    </row>
    <row r="20" spans="1:4" ht="72" customHeight="1">
      <c r="A20" s="34" t="s">
        <v>58</v>
      </c>
      <c r="B20" s="97" t="s">
        <v>108</v>
      </c>
      <c r="C20" s="83" t="str">
        <f t="shared" si="0"/>
        <v>0</v>
      </c>
    </row>
    <row r="21" spans="1:4" ht="72" customHeight="1" thickBot="1">
      <c r="A21" s="35" t="s">
        <v>56</v>
      </c>
      <c r="B21" s="97" t="s">
        <v>108</v>
      </c>
      <c r="C21" s="83" t="str">
        <f>IF(B21="Ja","1","0")</f>
        <v>0</v>
      </c>
    </row>
    <row r="22" spans="1:4" ht="38.65" customHeight="1">
      <c r="A22" s="37" t="s">
        <v>59</v>
      </c>
      <c r="B22" s="38"/>
      <c r="C22" s="83" t="str">
        <f t="shared" si="0"/>
        <v>0</v>
      </c>
    </row>
    <row r="23" spans="1:4" ht="72" customHeight="1">
      <c r="A23" s="34" t="s">
        <v>64</v>
      </c>
      <c r="B23" s="97" t="s">
        <v>108</v>
      </c>
      <c r="C23" s="83" t="str">
        <f t="shared" si="0"/>
        <v>0</v>
      </c>
    </row>
    <row r="24" spans="1:4" ht="72" customHeight="1" thickBot="1">
      <c r="A24" s="35" t="s">
        <v>61</v>
      </c>
      <c r="B24" s="97" t="s">
        <v>108</v>
      </c>
      <c r="C24" s="83" t="str">
        <f t="shared" si="0"/>
        <v>0</v>
      </c>
    </row>
    <row r="25" spans="1:4" ht="72" customHeight="1" thickBot="1">
      <c r="A25" s="67"/>
      <c r="B25" s="68"/>
      <c r="C25" s="83"/>
      <c r="D25" s="25"/>
    </row>
    <row r="26" spans="1:4" ht="72" customHeight="1">
      <c r="A26" s="104" t="s">
        <v>41</v>
      </c>
      <c r="B26" s="105"/>
      <c r="C26" s="83"/>
      <c r="D26" s="25"/>
    </row>
    <row r="27" spans="1:4" ht="72" customHeight="1">
      <c r="A27" s="30" t="s">
        <v>50</v>
      </c>
      <c r="B27" s="97" t="s">
        <v>109</v>
      </c>
      <c r="C27" s="83"/>
      <c r="D27" s="25"/>
    </row>
    <row r="28" spans="1:4" ht="72" customHeight="1">
      <c r="A28" s="30" t="s">
        <v>28</v>
      </c>
      <c r="B28" s="97" t="s">
        <v>109</v>
      </c>
      <c r="C28" s="83"/>
      <c r="D28" s="25"/>
    </row>
    <row r="29" spans="1:4" ht="72" customHeight="1" thickBot="1">
      <c r="A29" s="33" t="s">
        <v>68</v>
      </c>
      <c r="B29" s="97" t="s">
        <v>109</v>
      </c>
      <c r="C29" s="84"/>
      <c r="D29" s="25"/>
    </row>
  </sheetData>
  <mergeCells count="3">
    <mergeCell ref="A3:B3"/>
    <mergeCell ref="D11:E11"/>
    <mergeCell ref="A26:B26"/>
  </mergeCells>
  <pageMargins left="0.70866141732283472" right="0.70866141732283472" top="0.78740157480314965" bottom="0.78740157480314965" header="0.31496062992125984" footer="0.31496062992125984"/>
  <pageSetup paperSize="256" orientation="portrait" r:id="rId1"/>
  <headerFooter>
    <oddHeader>&amp;L&amp;D; Verfasser: SR&amp;R&amp;G</oddHeader>
    <oddFooter xml:space="preserve">&amp;CKostenrechner - Einsatz Digitaler Sprach- und Videoassistenten zur Betreuung älterer Menschen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3"/>
  <sheetViews>
    <sheetView topLeftCell="A26" zoomScaleNormal="100" zoomScalePageLayoutView="85" workbookViewId="0">
      <selection activeCell="B35" sqref="B35"/>
    </sheetView>
  </sheetViews>
  <sheetFormatPr baseColWidth="10" defaultColWidth="10.625" defaultRowHeight="13.5"/>
  <cols>
    <col min="1" max="1" width="20" style="2" customWidth="1"/>
    <col min="2" max="2" width="68.5" style="1" customWidth="1"/>
    <col min="3" max="3" width="10.25" style="1" customWidth="1"/>
    <col min="4" max="4" width="5.9375" style="1" customWidth="1"/>
    <col min="5" max="6" width="17.625" style="1" customWidth="1"/>
    <col min="7" max="7" width="10.625" style="1"/>
    <col min="8" max="9" width="20.75" style="1" customWidth="1"/>
    <col min="10" max="10" width="10.625" style="5"/>
    <col min="11" max="11" width="24.5" style="5" customWidth="1"/>
    <col min="12" max="38" width="10.625" style="5"/>
    <col min="39" max="16384" width="10.625" style="1"/>
  </cols>
  <sheetData>
    <row r="1" spans="1:38" ht="77.25" customHeight="1">
      <c r="A1" s="9" t="s">
        <v>0</v>
      </c>
      <c r="B1" s="9" t="s">
        <v>1</v>
      </c>
      <c r="C1" s="9" t="s">
        <v>5</v>
      </c>
      <c r="D1" s="9"/>
      <c r="E1" s="9" t="s">
        <v>4</v>
      </c>
      <c r="F1" s="9" t="s">
        <v>18</v>
      </c>
      <c r="G1" s="9" t="s">
        <v>2</v>
      </c>
      <c r="H1" s="10" t="s">
        <v>13</v>
      </c>
      <c r="I1" s="10" t="s">
        <v>65</v>
      </c>
    </row>
    <row r="2" spans="1:38" s="5" customFormat="1" ht="40.5">
      <c r="A2" s="11" t="s">
        <v>10</v>
      </c>
      <c r="B2" s="12" t="s">
        <v>98</v>
      </c>
      <c r="C2" s="5" t="str">
        <f>Kostenrechner!C11</f>
        <v>0</v>
      </c>
      <c r="E2" s="5">
        <v>0.5</v>
      </c>
      <c r="F2" s="5" t="str">
        <f>Kostenrechner!E13</f>
        <v>Bitte Betrag eintragen!</v>
      </c>
      <c r="G2" s="5" t="s">
        <v>15</v>
      </c>
      <c r="H2" s="5" t="e">
        <f>F2*E2*C2*Kostenrechner!B4*Kostenrechner!B5</f>
        <v>#VALUE!</v>
      </c>
      <c r="I2" s="5" t="e">
        <f>E2*C2*Kostenrechner!B4*Kostenrechner!B5</f>
        <v>#VALUE!</v>
      </c>
      <c r="L2" s="5" t="e">
        <f>SUM(H2:H33)</f>
        <v>#VALUE!</v>
      </c>
    </row>
    <row r="3" spans="1:38" s="5" customFormat="1" ht="40.5">
      <c r="A3" s="13" t="s">
        <v>10</v>
      </c>
      <c r="B3" s="14" t="s">
        <v>43</v>
      </c>
      <c r="C3" s="8" t="str">
        <f>Kostenrechner!C10</f>
        <v>0</v>
      </c>
      <c r="D3" s="8"/>
      <c r="E3" s="8">
        <v>0.25</v>
      </c>
      <c r="F3" s="8" t="str">
        <f>Kostenrechner!E12</f>
        <v>Bitte Betrag eintragen!</v>
      </c>
      <c r="G3" s="8" t="s">
        <v>15</v>
      </c>
      <c r="H3" s="8" t="e">
        <f>F3*E3*Kostenrechner!B5*C3</f>
        <v>#VALUE!</v>
      </c>
      <c r="I3" s="8" t="e">
        <f>E3*C3*Kostenrechner!B5*Kostenrechner!B4</f>
        <v>#VALUE!</v>
      </c>
    </row>
    <row r="4" spans="1:38" s="5" customFormat="1" ht="54">
      <c r="A4" s="13" t="s">
        <v>10</v>
      </c>
      <c r="B4" s="14" t="s">
        <v>44</v>
      </c>
      <c r="C4" s="8" t="str">
        <f>Kostenrechner!C9</f>
        <v>0</v>
      </c>
      <c r="D4" s="8"/>
      <c r="E4" s="8">
        <v>18</v>
      </c>
      <c r="F4" s="8" t="str">
        <f>Kostenrechner!E12</f>
        <v>Bitte Betrag eintragen!</v>
      </c>
      <c r="G4" s="8" t="s">
        <v>9</v>
      </c>
      <c r="H4" s="8" t="e">
        <f>F4*E4*Kostenrechner!B5*C4</f>
        <v>#VALUE!</v>
      </c>
      <c r="I4" s="8" t="e">
        <f>E4*C4*Kostenrechner!B5</f>
        <v>#VALUE!</v>
      </c>
    </row>
    <row r="5" spans="1:38" s="5" customFormat="1" ht="54">
      <c r="A5" s="13" t="s">
        <v>10</v>
      </c>
      <c r="B5" s="14" t="s">
        <v>31</v>
      </c>
      <c r="C5" s="8" t="str">
        <f>Kostenrechner!C11</f>
        <v>0</v>
      </c>
      <c r="D5" s="8"/>
      <c r="E5" s="8">
        <v>1</v>
      </c>
      <c r="F5" s="5" t="str">
        <f>Kostenrechner!E13</f>
        <v>Bitte Betrag eintragen!</v>
      </c>
      <c r="G5" s="8" t="s">
        <v>15</v>
      </c>
      <c r="H5" s="8" t="e">
        <f>F5*E5*Kostenrechner!B4*Kostenrechner!B5*C5</f>
        <v>#VALUE!</v>
      </c>
      <c r="I5" s="8" t="e">
        <f>E5*C5*Kostenrechner!B5*Kostenrechner!B4</f>
        <v>#VALUE!</v>
      </c>
    </row>
    <row r="6" spans="1:38" s="5" customFormat="1" ht="54">
      <c r="A6" s="11" t="s">
        <v>10</v>
      </c>
      <c r="B6" s="12" t="s">
        <v>30</v>
      </c>
      <c r="C6" s="5" t="str">
        <f>Kostenrechner!C9</f>
        <v>0</v>
      </c>
      <c r="E6" s="5">
        <v>18</v>
      </c>
      <c r="F6" s="5" t="str">
        <f>Kostenrechner!E13</f>
        <v>Bitte Betrag eintragen!</v>
      </c>
      <c r="G6" s="5" t="s">
        <v>9</v>
      </c>
      <c r="H6" s="5" t="e">
        <f>F6*E6*Kostenrechner!B5*C6</f>
        <v>#VALUE!</v>
      </c>
      <c r="I6" s="5" t="e">
        <f>E6*C6*Kostenrechner!B5</f>
        <v>#VALUE!</v>
      </c>
    </row>
    <row r="7" spans="1:38" s="5" customFormat="1" ht="40.5">
      <c r="A7" s="11" t="s">
        <v>10</v>
      </c>
      <c r="B7" s="12" t="s">
        <v>16</v>
      </c>
      <c r="C7" s="5" t="str">
        <f>Kostenrechner!C9</f>
        <v>0</v>
      </c>
      <c r="E7" s="5">
        <v>1</v>
      </c>
      <c r="F7" s="5">
        <v>13.23</v>
      </c>
      <c r="G7" s="5" t="s">
        <v>15</v>
      </c>
      <c r="H7" s="5" t="e">
        <f>F7*E7*Kostenrechner!B4*Kostenrechner!B5*C7</f>
        <v>#VALUE!</v>
      </c>
      <c r="I7" s="5">
        <v>0</v>
      </c>
    </row>
    <row r="8" spans="1:38" s="5" customFormat="1" ht="40.5">
      <c r="A8" s="11" t="s">
        <v>10</v>
      </c>
      <c r="B8" s="12" t="s">
        <v>11</v>
      </c>
      <c r="C8" s="5" t="str">
        <f>Kostenrechner!C9</f>
        <v>0</v>
      </c>
      <c r="E8" s="5">
        <v>1</v>
      </c>
      <c r="F8" s="5">
        <v>320</v>
      </c>
      <c r="G8" s="5" t="s">
        <v>9</v>
      </c>
      <c r="H8" s="5" t="e">
        <f>C8*F8*E8*Kostenrechner!B5</f>
        <v>#VALUE!</v>
      </c>
      <c r="I8" s="5">
        <v>0</v>
      </c>
    </row>
    <row r="9" spans="1:38" s="5" customFormat="1">
      <c r="A9" s="13" t="s">
        <v>26</v>
      </c>
      <c r="B9" s="14" t="s">
        <v>34</v>
      </c>
      <c r="C9" s="8" t="str">
        <f>Kostenrechner!C13</f>
        <v>0</v>
      </c>
      <c r="D9" s="8"/>
      <c r="E9" s="8">
        <v>6</v>
      </c>
      <c r="F9" s="8" t="str">
        <f>Kostenrechner!E12</f>
        <v>Bitte Betrag eintragen!</v>
      </c>
      <c r="G9" s="8" t="s">
        <v>9</v>
      </c>
      <c r="H9" s="8" t="e">
        <f>F9*E9*Kostenrechner!B5*C9</f>
        <v>#VALUE!</v>
      </c>
      <c r="I9" s="8" t="e">
        <f>E9*C9*Kostenrechner!B5</f>
        <v>#VALUE!</v>
      </c>
      <c r="J9" s="20"/>
      <c r="K9" s="20"/>
    </row>
    <row r="10" spans="1:38" s="6" customFormat="1" ht="45.4" customHeight="1">
      <c r="A10" s="13" t="s">
        <v>26</v>
      </c>
      <c r="B10" s="14" t="s">
        <v>99</v>
      </c>
      <c r="C10" s="8" t="str">
        <f>Kostenrechner!C13</f>
        <v>0</v>
      </c>
      <c r="D10" s="8" t="str">
        <f>Kostenrechner!C15</f>
        <v>0</v>
      </c>
      <c r="E10" s="8">
        <v>2</v>
      </c>
      <c r="F10" s="5" t="str">
        <f>Kostenrechner!E13</f>
        <v>Bitte Betrag eintragen!</v>
      </c>
      <c r="G10" s="8" t="s">
        <v>9</v>
      </c>
      <c r="H10" s="8" t="e">
        <f>F10*E10*Kostenrechner!B5*C10*D10</f>
        <v>#VALUE!</v>
      </c>
      <c r="I10" s="8" t="e">
        <f>E10*C10*Kostenrechner!B5</f>
        <v>#VALUE!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5" customFormat="1">
      <c r="A11" s="13" t="s">
        <v>26</v>
      </c>
      <c r="B11" s="14" t="s">
        <v>32</v>
      </c>
      <c r="C11" s="8" t="str">
        <f>Kostenrechner!C13</f>
        <v>0</v>
      </c>
      <c r="D11" s="8"/>
      <c r="E11" s="8">
        <v>6</v>
      </c>
      <c r="F11" s="5" t="str">
        <f>Kostenrechner!E13</f>
        <v>Bitte Betrag eintragen!</v>
      </c>
      <c r="G11" s="8" t="s">
        <v>9</v>
      </c>
      <c r="H11" s="8" t="e">
        <f>F11*E11*Kostenrechner!B5*C11</f>
        <v>#VALUE!</v>
      </c>
      <c r="I11" s="8" t="e">
        <f>E11*C11*Kostenrechner!B5</f>
        <v>#VALUE!</v>
      </c>
    </row>
    <row r="12" spans="1:38" s="5" customFormat="1" ht="27">
      <c r="A12" s="13" t="s">
        <v>26</v>
      </c>
      <c r="B12" s="14" t="s">
        <v>100</v>
      </c>
      <c r="C12" s="8" t="str">
        <f>Kostenrechner!C13</f>
        <v>0</v>
      </c>
      <c r="D12" s="8" t="str">
        <f>Kostenrechner!C14</f>
        <v>0</v>
      </c>
      <c r="E12" s="8">
        <v>45</v>
      </c>
      <c r="F12" s="5" t="str">
        <f>Kostenrechner!E13</f>
        <v>Bitte Betrag eintragen!</v>
      </c>
      <c r="G12" s="8" t="s">
        <v>9</v>
      </c>
      <c r="H12" s="8" t="e">
        <f>F12*E12*Kostenrechner!B5*C12*D12</f>
        <v>#VALUE!</v>
      </c>
      <c r="I12" s="8" t="e">
        <f>E12*C12*Kostenrechner!B5</f>
        <v>#VALUE!</v>
      </c>
      <c r="J12" s="20"/>
      <c r="K12" s="20"/>
    </row>
    <row r="13" spans="1:38" s="5" customFormat="1" ht="40.5">
      <c r="A13" s="18" t="s">
        <v>3</v>
      </c>
      <c r="B13" s="19" t="s">
        <v>27</v>
      </c>
      <c r="C13" s="20" t="str">
        <f>Kostenrechner!C24</f>
        <v>0</v>
      </c>
      <c r="D13" s="20"/>
      <c r="E13" s="20">
        <v>1</v>
      </c>
      <c r="F13" s="20">
        <v>220</v>
      </c>
      <c r="G13" s="20" t="s">
        <v>12</v>
      </c>
      <c r="H13" s="20" t="e">
        <f>F13*E13*C13*Kostenrechner!B4</f>
        <v>#VALUE!</v>
      </c>
      <c r="I13" s="20">
        <v>0</v>
      </c>
    </row>
    <row r="14" spans="1:38" s="6" customFormat="1" ht="40.5">
      <c r="A14" s="11" t="s">
        <v>3</v>
      </c>
      <c r="B14" s="12" t="s">
        <v>60</v>
      </c>
      <c r="C14" s="5" t="str">
        <f>Kostenrechner!C23</f>
        <v>0</v>
      </c>
      <c r="D14" s="5"/>
      <c r="E14" s="5">
        <v>1</v>
      </c>
      <c r="F14" s="5">
        <v>29.95</v>
      </c>
      <c r="G14" s="5" t="s">
        <v>15</v>
      </c>
      <c r="H14" s="5" t="e">
        <f>F14*E14*Kostenrechner!B4*Kostenrechner!B5*C14</f>
        <v>#VALUE!</v>
      </c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5" customFormat="1" ht="40.5">
      <c r="A15" s="11" t="s">
        <v>3</v>
      </c>
      <c r="B15" s="12" t="s">
        <v>35</v>
      </c>
      <c r="C15" s="12"/>
      <c r="D15" s="12"/>
      <c r="E15" s="5">
        <v>2</v>
      </c>
      <c r="F15" s="8" t="str">
        <f>Kostenrechner!E14</f>
        <v>Bitte Betrag eintragen!</v>
      </c>
      <c r="G15" s="5" t="s">
        <v>6</v>
      </c>
      <c r="H15" s="20" t="e">
        <f>F15*E15</f>
        <v>#VALUE!</v>
      </c>
      <c r="I15" s="20">
        <f>E15</f>
        <v>2</v>
      </c>
    </row>
    <row r="16" spans="1:38" s="5" customFormat="1" ht="62.75" customHeight="1">
      <c r="A16" s="11" t="s">
        <v>3</v>
      </c>
      <c r="B16" s="12" t="s">
        <v>101</v>
      </c>
      <c r="E16" s="5">
        <v>1</v>
      </c>
      <c r="F16" s="5">
        <v>10</v>
      </c>
      <c r="G16" s="5" t="s">
        <v>12</v>
      </c>
      <c r="H16" s="5" t="e">
        <f>F16*E16*Kostenrechner!B4</f>
        <v>#VALUE!</v>
      </c>
      <c r="I16" s="5">
        <v>0</v>
      </c>
      <c r="J16" s="20"/>
      <c r="K16" s="20"/>
    </row>
    <row r="17" spans="1:38" s="6" customFormat="1" ht="40.5">
      <c r="A17" s="11" t="s">
        <v>3</v>
      </c>
      <c r="B17" s="12" t="s">
        <v>23</v>
      </c>
      <c r="C17" s="5" t="str">
        <f>Kostenrechner!C14</f>
        <v>0</v>
      </c>
      <c r="D17" s="5"/>
      <c r="E17" s="5">
        <v>1</v>
      </c>
      <c r="F17" s="5">
        <v>5</v>
      </c>
      <c r="G17" s="5" t="s">
        <v>9</v>
      </c>
      <c r="H17" s="5" t="e">
        <f>F17*E17*Kostenrechner!B5*C17</f>
        <v>#VALUE!</v>
      </c>
      <c r="I17" s="5"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5" customFormat="1" ht="54">
      <c r="A18" s="11" t="s">
        <v>3</v>
      </c>
      <c r="B18" s="12" t="s">
        <v>37</v>
      </c>
      <c r="C18" s="5" t="str">
        <f>Kostenrechner!C14</f>
        <v>0</v>
      </c>
      <c r="E18" s="5">
        <v>8</v>
      </c>
      <c r="F18" s="8" t="str">
        <f>Kostenrechner!E14</f>
        <v>Bitte Betrag eintragen!</v>
      </c>
      <c r="G18" s="5" t="s">
        <v>6</v>
      </c>
      <c r="H18" s="20" t="e">
        <f>F18*E18*C18</f>
        <v>#VALUE!</v>
      </c>
      <c r="I18" s="20">
        <f>E18*C18</f>
        <v>0</v>
      </c>
    </row>
    <row r="19" spans="1:38" s="6" customFormat="1" ht="67.5">
      <c r="A19" s="11" t="s">
        <v>3</v>
      </c>
      <c r="B19" s="12" t="s">
        <v>38</v>
      </c>
      <c r="C19" s="5"/>
      <c r="D19" s="5"/>
      <c r="E19" s="5">
        <v>2</v>
      </c>
      <c r="F19" s="8" t="str">
        <f>Kostenrechner!E14</f>
        <v>Bitte Betrag eintragen!</v>
      </c>
      <c r="G19" s="5" t="s">
        <v>12</v>
      </c>
      <c r="H19" s="20" t="e">
        <f>F19*E19*Kostenrechner!B4</f>
        <v>#VALUE!</v>
      </c>
      <c r="I19" s="20" t="e">
        <f>E19*Kostenrechner!B4</f>
        <v>#VALUE!</v>
      </c>
      <c r="J19" s="20"/>
      <c r="K19" s="2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6" customFormat="1" ht="54">
      <c r="A20" s="11" t="s">
        <v>3</v>
      </c>
      <c r="B20" s="12" t="s">
        <v>20</v>
      </c>
      <c r="C20" s="5"/>
      <c r="D20" s="5"/>
      <c r="E20" s="5">
        <v>1</v>
      </c>
      <c r="F20" s="5">
        <v>1.5</v>
      </c>
      <c r="G20" s="5" t="s">
        <v>15</v>
      </c>
      <c r="H20" s="5" t="e">
        <f>F20*E20*Kostenrechner!B5*Kostenrechner!B4</f>
        <v>#VALUE!</v>
      </c>
      <c r="I20" s="5"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6" customFormat="1" ht="81">
      <c r="A21" s="11" t="s">
        <v>3</v>
      </c>
      <c r="B21" s="12" t="s">
        <v>102</v>
      </c>
      <c r="C21" s="5"/>
      <c r="D21" s="5"/>
      <c r="E21" s="5">
        <v>2.5</v>
      </c>
      <c r="F21" s="8" t="str">
        <f>Kostenrechner!E14</f>
        <v>Bitte Betrag eintragen!</v>
      </c>
      <c r="G21" s="5" t="s">
        <v>12</v>
      </c>
      <c r="H21" s="20" t="e">
        <f>F21*E21*Kostenrechner!B4</f>
        <v>#VALUE!</v>
      </c>
      <c r="I21" s="20" t="e">
        <f>E21*Kostenrechner!B4</f>
        <v>#VALUE!</v>
      </c>
      <c r="J21" s="20"/>
      <c r="K21" s="2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5" customFormat="1" ht="54">
      <c r="A22" s="11" t="s">
        <v>3</v>
      </c>
      <c r="B22" s="15" t="s">
        <v>39</v>
      </c>
      <c r="E22" s="5">
        <v>1</v>
      </c>
      <c r="F22" s="8" t="str">
        <f>Kostenrechner!E14</f>
        <v>Bitte Betrag eintragen!</v>
      </c>
      <c r="G22" s="5" t="s">
        <v>9</v>
      </c>
      <c r="H22" s="20" t="e">
        <f>F22*E22*Kostenrechner!B5</f>
        <v>#VALUE!</v>
      </c>
      <c r="I22" s="20" t="e">
        <f>E22*Kostenrechner!B5</f>
        <v>#VALUE!</v>
      </c>
      <c r="J22" s="20"/>
      <c r="K22" s="20"/>
    </row>
    <row r="23" spans="1:38" s="5" customFormat="1" ht="54">
      <c r="A23" s="11" t="s">
        <v>3</v>
      </c>
      <c r="B23" s="12" t="s">
        <v>36</v>
      </c>
      <c r="C23" s="12"/>
      <c r="D23" s="12"/>
      <c r="E23" s="5">
        <v>40</v>
      </c>
      <c r="F23" s="8" t="str">
        <f>Kostenrechner!E14</f>
        <v>Bitte Betrag eintragen!</v>
      </c>
      <c r="G23" s="5" t="s">
        <v>6</v>
      </c>
      <c r="H23" s="20" t="e">
        <f>F23*E23</f>
        <v>#VALUE!</v>
      </c>
      <c r="I23" s="20">
        <f>E23</f>
        <v>40</v>
      </c>
    </row>
    <row r="24" spans="1:38" s="20" customFormat="1" ht="27">
      <c r="A24" s="11" t="s">
        <v>3</v>
      </c>
      <c r="B24" s="12" t="s">
        <v>40</v>
      </c>
      <c r="C24" s="5"/>
      <c r="D24" s="5"/>
      <c r="E24" s="5">
        <v>2</v>
      </c>
      <c r="F24" s="8" t="str">
        <f>Kostenrechner!E14</f>
        <v>Bitte Betrag eintragen!</v>
      </c>
      <c r="G24" s="5" t="s">
        <v>12</v>
      </c>
      <c r="H24" s="20" t="e">
        <f>F24*E24*Kostenrechner!B5</f>
        <v>#VALUE!</v>
      </c>
      <c r="I24" s="20" t="e">
        <f>E24*Kostenrechner!B5</f>
        <v>#VALUE!</v>
      </c>
    </row>
    <row r="25" spans="1:38" s="20" customFormat="1" ht="54" customHeight="1">
      <c r="A25" s="22" t="s">
        <v>7</v>
      </c>
      <c r="B25" s="23" t="s">
        <v>24</v>
      </c>
      <c r="C25" s="24" t="str">
        <f>Kostenrechner!C19</f>
        <v>0</v>
      </c>
      <c r="D25" s="24"/>
      <c r="E25" s="24">
        <v>1</v>
      </c>
      <c r="F25" s="24">
        <v>10</v>
      </c>
      <c r="G25" s="24" t="s">
        <v>9</v>
      </c>
      <c r="H25" s="20" t="e">
        <f>F25*E25*Kostenrechner!B5*C25</f>
        <v>#VALUE!</v>
      </c>
      <c r="I25" s="20">
        <v>0</v>
      </c>
    </row>
    <row r="26" spans="1:38" s="20" customFormat="1" ht="54">
      <c r="A26" s="22" t="s">
        <v>7</v>
      </c>
      <c r="B26" s="23" t="s">
        <v>25</v>
      </c>
      <c r="C26" s="24" t="str">
        <f>Kostenrechner!C20</f>
        <v>0</v>
      </c>
      <c r="D26" s="24"/>
      <c r="E26" s="24">
        <v>1</v>
      </c>
      <c r="F26" s="24">
        <v>10</v>
      </c>
      <c r="G26" s="24" t="s">
        <v>9</v>
      </c>
      <c r="H26" s="20" t="e">
        <f>F26*E26*Kostenrechner!B5*C26</f>
        <v>#VALUE!</v>
      </c>
      <c r="I26" s="20">
        <v>0</v>
      </c>
    </row>
    <row r="27" spans="1:38" s="20" customFormat="1" ht="40.5">
      <c r="A27" s="18" t="s">
        <v>7</v>
      </c>
      <c r="B27" s="19" t="s">
        <v>14</v>
      </c>
      <c r="E27" s="20">
        <v>1</v>
      </c>
      <c r="F27" s="20">
        <v>2</v>
      </c>
      <c r="G27" s="20" t="s">
        <v>12</v>
      </c>
      <c r="H27" s="20" t="e">
        <f>F27*E27*Kostenrechner!B4</f>
        <v>#VALUE!</v>
      </c>
      <c r="I27" s="20">
        <v>0</v>
      </c>
    </row>
    <row r="28" spans="1:38" s="20" customFormat="1" ht="40.5">
      <c r="A28" s="18" t="s">
        <v>7</v>
      </c>
      <c r="B28" s="19" t="s">
        <v>8</v>
      </c>
      <c r="C28" s="19" t="str">
        <f>Kostenrechner!C17</f>
        <v>0</v>
      </c>
      <c r="D28" s="19"/>
      <c r="E28" s="20">
        <v>1</v>
      </c>
      <c r="F28" s="20">
        <v>500</v>
      </c>
      <c r="G28" s="20" t="s">
        <v>6</v>
      </c>
      <c r="H28" s="20">
        <f>F28*E28*C28</f>
        <v>0</v>
      </c>
      <c r="I28" s="20">
        <v>0</v>
      </c>
    </row>
    <row r="29" spans="1:38" s="20" customFormat="1" ht="57" customHeight="1">
      <c r="A29" s="18" t="s">
        <v>7</v>
      </c>
      <c r="B29" s="19" t="s">
        <v>29</v>
      </c>
      <c r="C29" s="19" t="str">
        <f>Kostenrechner!C17</f>
        <v>0</v>
      </c>
      <c r="D29" s="19"/>
      <c r="E29" s="20">
        <v>1</v>
      </c>
      <c r="F29" s="20" t="str">
        <f>Kostenrechner!E13</f>
        <v>Bitte Betrag eintragen!</v>
      </c>
      <c r="G29" s="20" t="s">
        <v>9</v>
      </c>
      <c r="H29" s="20" t="e">
        <f>F29*E29*Kostenrechner!B5*C29</f>
        <v>#VALUE!</v>
      </c>
      <c r="I29" s="6" t="e">
        <f>E29*C29*Kostenrechner!B5</f>
        <v>#VALUE!</v>
      </c>
    </row>
    <row r="30" spans="1:38" s="20" customFormat="1" ht="37.5" customHeight="1">
      <c r="A30" s="18" t="s">
        <v>7</v>
      </c>
      <c r="B30" s="19" t="s">
        <v>33</v>
      </c>
      <c r="C30" s="19" t="str">
        <f>Kostenrechner!C18</f>
        <v>0</v>
      </c>
      <c r="D30" s="19"/>
      <c r="E30" s="20">
        <v>0.25</v>
      </c>
      <c r="F30" s="24" t="str">
        <f>Kostenrechner!E12</f>
        <v>Bitte Betrag eintragen!</v>
      </c>
      <c r="G30" s="20" t="s">
        <v>9</v>
      </c>
      <c r="H30" s="20" t="e">
        <f>F30*E30*Kostenrechner!B5*C30</f>
        <v>#VALUE!</v>
      </c>
      <c r="I30" s="20" t="e">
        <f>E30*C30*Kostenrechner!B5</f>
        <v>#VALUE!</v>
      </c>
    </row>
    <row r="31" spans="1:38" s="20" customFormat="1" ht="67.5">
      <c r="A31" s="18" t="s">
        <v>7</v>
      </c>
      <c r="B31" s="19" t="s">
        <v>103</v>
      </c>
      <c r="C31" s="19" t="str">
        <f>Kostenrechner!C18</f>
        <v>0</v>
      </c>
      <c r="D31" s="19"/>
      <c r="E31" s="20">
        <v>0.7</v>
      </c>
      <c r="F31" s="24" t="str">
        <f>Kostenrechner!E12</f>
        <v>Bitte Betrag eintragen!</v>
      </c>
      <c r="G31" s="20" t="s">
        <v>9</v>
      </c>
      <c r="H31" s="20" t="e">
        <f>F31*E31*Kostenrechner!B5*C31</f>
        <v>#VALUE!</v>
      </c>
      <c r="I31" s="20" t="e">
        <f>E31*C31*Kostenrechner!B5</f>
        <v>#VALUE!</v>
      </c>
    </row>
    <row r="32" spans="1:38" s="20" customFormat="1" ht="67.5">
      <c r="A32" s="18" t="s">
        <v>7</v>
      </c>
      <c r="B32" s="19" t="s">
        <v>57</v>
      </c>
      <c r="C32" s="20" t="str">
        <f>Kostenrechner!C18</f>
        <v>0</v>
      </c>
      <c r="E32" s="20">
        <v>1</v>
      </c>
      <c r="F32" s="20" t="str">
        <f>Kostenrechner!E13</f>
        <v>Bitte Betrag eintragen!</v>
      </c>
      <c r="G32" s="20" t="s">
        <v>9</v>
      </c>
      <c r="H32" s="21" t="e">
        <f>F32*E32*Kostenrechner!B5*C32</f>
        <v>#VALUE!</v>
      </c>
      <c r="I32" s="48" t="e">
        <f>E32*C32*Kostenrechner!B5</f>
        <v>#VALUE!</v>
      </c>
    </row>
    <row r="33" spans="1:11" s="20" customFormat="1" ht="54">
      <c r="A33" s="18" t="s">
        <v>7</v>
      </c>
      <c r="B33" s="19" t="s">
        <v>62</v>
      </c>
      <c r="C33" s="20" t="str">
        <f>Kostenrechner!C21</f>
        <v>0</v>
      </c>
      <c r="E33" s="20">
        <v>20</v>
      </c>
      <c r="F33" s="24" t="str">
        <f>Kostenrechner!E12</f>
        <v>Bitte Betrag eintragen!</v>
      </c>
      <c r="G33" s="20" t="s">
        <v>12</v>
      </c>
      <c r="H33" s="20" t="e">
        <f>F33*E33*Kostenrechner!B4*C33</f>
        <v>#VALUE!</v>
      </c>
      <c r="I33" s="20" t="e">
        <f>E33*C33*Kostenrechner!B4</f>
        <v>#VALUE!</v>
      </c>
    </row>
    <row r="34" spans="1:11">
      <c r="A34" s="11"/>
      <c r="B34" s="5"/>
      <c r="C34" s="5"/>
      <c r="D34" s="5"/>
      <c r="E34" s="5"/>
      <c r="F34" s="5"/>
      <c r="G34" s="5"/>
      <c r="H34" s="16" t="e">
        <f>Kostenrechner!E4</f>
        <v>#VALUE!</v>
      </c>
      <c r="I34" s="16" t="e">
        <f>SUM(I2:I33)</f>
        <v>#VALUE!</v>
      </c>
    </row>
    <row r="35" spans="1:11">
      <c r="A35" s="11"/>
      <c r="B35" s="5"/>
      <c r="C35" s="5"/>
      <c r="D35" s="5"/>
      <c r="E35" s="5"/>
      <c r="F35" s="5"/>
      <c r="G35" s="5"/>
      <c r="H35" s="20"/>
      <c r="I35" s="20"/>
      <c r="J35" s="20"/>
      <c r="K35" s="20"/>
    </row>
    <row r="36" spans="1:11">
      <c r="A36" s="11"/>
      <c r="B36" s="5"/>
      <c r="C36" s="5"/>
      <c r="D36" s="5"/>
      <c r="E36" s="5"/>
      <c r="F36" s="5"/>
      <c r="G36" s="5"/>
      <c r="H36" s="20"/>
      <c r="I36" s="20"/>
      <c r="J36" s="20"/>
      <c r="K36" s="20"/>
    </row>
    <row r="37" spans="1:11">
      <c r="H37" s="20"/>
      <c r="I37" s="20"/>
      <c r="J37" s="20"/>
      <c r="K37" s="20"/>
    </row>
    <row r="38" spans="1:11">
      <c r="H38" s="20"/>
      <c r="I38" s="20"/>
      <c r="J38" s="20"/>
      <c r="K38" s="20"/>
    </row>
    <row r="39" spans="1:11">
      <c r="H39" s="20"/>
      <c r="I39" s="20"/>
      <c r="J39" s="20"/>
      <c r="K39" s="20"/>
    </row>
    <row r="40" spans="1:11">
      <c r="H40" s="20"/>
      <c r="I40" s="20"/>
      <c r="J40" s="20"/>
      <c r="K40" s="20"/>
    </row>
    <row r="41" spans="1:11">
      <c r="H41" s="20"/>
      <c r="I41" s="20"/>
      <c r="J41" s="20"/>
      <c r="K41" s="20"/>
    </row>
    <row r="42" spans="1:11">
      <c r="H42" s="20"/>
      <c r="I42" s="20"/>
      <c r="J42" s="20"/>
      <c r="K42" s="20"/>
    </row>
    <row r="43" spans="1:11">
      <c r="H43" s="20"/>
      <c r="I43" s="20"/>
      <c r="J43" s="20"/>
      <c r="K43" s="20"/>
    </row>
  </sheetData>
  <autoFilter ref="A1:I34">
    <sortState ref="A2:I34">
      <sortCondition ref="A1:A34"/>
    </sortState>
  </autoFilter>
  <pageMargins left="0.70866141732283472" right="0.70866141732283472" top="0.78740157480314965" bottom="0.78740157480314965" header="0.31496062992125984" footer="0.31496062992125984"/>
  <pageSetup paperSize="9" scale="69" fitToHeight="0" orientation="portrait" r:id="rId1"/>
  <headerFooter>
    <oddHeader>&amp;L&amp;D, Verfasser SR&amp;R&amp;G</oddHeader>
    <oddFooter>&amp;L&amp;D, Verfasser: SR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zoomScaleNormal="100" workbookViewId="0">
      <selection activeCell="H25" sqref="H25"/>
    </sheetView>
  </sheetViews>
  <sheetFormatPr baseColWidth="10" defaultRowHeight="13.5"/>
  <cols>
    <col min="1" max="1" width="16.6875" style="85" customWidth="1"/>
    <col min="2" max="16384" width="11" style="85"/>
  </cols>
  <sheetData>
    <row r="2" spans="1:6">
      <c r="A2" s="87" t="s">
        <v>76</v>
      </c>
      <c r="B2" s="86"/>
      <c r="C2" s="86"/>
      <c r="D2" s="86"/>
      <c r="E2" s="86"/>
      <c r="F2" s="86"/>
    </row>
    <row r="3" spans="1:6" ht="14.25">
      <c r="A3" s="88"/>
      <c r="B3" s="86"/>
      <c r="C3" s="86"/>
      <c r="D3" s="86"/>
      <c r="E3" s="86"/>
      <c r="F3" s="86"/>
    </row>
    <row r="4" spans="1:6">
      <c r="A4" s="89" t="s">
        <v>77</v>
      </c>
      <c r="B4" s="86"/>
      <c r="C4" s="86"/>
      <c r="D4" s="86"/>
      <c r="E4" s="86"/>
      <c r="F4" s="86"/>
    </row>
    <row r="5" spans="1:6" ht="14.25">
      <c r="A5" s="88"/>
      <c r="B5" s="86"/>
      <c r="C5" s="86"/>
      <c r="D5" s="86"/>
      <c r="E5" s="86"/>
      <c r="F5" s="86"/>
    </row>
    <row r="6" spans="1:6" ht="15.75">
      <c r="A6" s="90" t="s">
        <v>86</v>
      </c>
      <c r="B6" s="86"/>
      <c r="C6" s="86"/>
      <c r="D6" s="86"/>
      <c r="E6" s="86"/>
      <c r="F6" s="86"/>
    </row>
    <row r="7" spans="1:6">
      <c r="A7" s="91" t="s">
        <v>78</v>
      </c>
      <c r="B7" s="86"/>
      <c r="C7" s="86"/>
      <c r="D7" s="86"/>
      <c r="E7" s="86"/>
      <c r="F7" s="86"/>
    </row>
    <row r="8" spans="1:6" ht="14.25">
      <c r="A8" s="88"/>
      <c r="B8" s="86"/>
      <c r="C8" s="86"/>
      <c r="D8" s="86"/>
      <c r="E8" s="86"/>
      <c r="F8" s="86"/>
    </row>
    <row r="9" spans="1:6" ht="15.75">
      <c r="A9" s="90" t="s">
        <v>87</v>
      </c>
      <c r="B9" s="86"/>
      <c r="C9" s="86"/>
      <c r="D9" s="86"/>
      <c r="E9" s="86"/>
      <c r="F9" s="86"/>
    </row>
    <row r="10" spans="1:6">
      <c r="A10" s="91" t="s">
        <v>104</v>
      </c>
      <c r="B10" s="86"/>
      <c r="C10" s="86"/>
      <c r="D10" s="86"/>
      <c r="E10" s="86"/>
      <c r="F10" s="86"/>
    </row>
    <row r="11" spans="1:6" ht="14.25">
      <c r="A11" s="88"/>
      <c r="B11" s="86"/>
      <c r="C11" s="86"/>
      <c r="D11" s="86"/>
      <c r="E11" s="86"/>
      <c r="F11" s="86"/>
    </row>
    <row r="12" spans="1:6" ht="15.75">
      <c r="A12" s="92" t="s">
        <v>88</v>
      </c>
      <c r="B12" s="86"/>
      <c r="C12" s="86"/>
      <c r="D12" s="86"/>
      <c r="E12" s="86"/>
      <c r="F12" s="86"/>
    </row>
    <row r="13" spans="1:6">
      <c r="A13" s="100" t="s">
        <v>79</v>
      </c>
      <c r="B13" s="86"/>
      <c r="C13" s="86"/>
      <c r="D13" s="86"/>
      <c r="E13" s="86"/>
      <c r="F13" s="86"/>
    </row>
    <row r="14" spans="1:6" ht="14.25">
      <c r="A14" s="88"/>
      <c r="B14" s="86"/>
      <c r="C14" s="86"/>
      <c r="D14" s="86"/>
      <c r="E14" s="86"/>
      <c r="F14" s="86"/>
    </row>
    <row r="15" spans="1:6" s="103" customFormat="1" ht="15.75">
      <c r="A15" s="101" t="s">
        <v>106</v>
      </c>
      <c r="B15" s="102"/>
      <c r="C15" s="102"/>
      <c r="D15" s="102"/>
      <c r="E15" s="102"/>
      <c r="F15" s="102"/>
    </row>
    <row r="16" spans="1:6" s="99" customFormat="1">
      <c r="A16" s="100" t="s">
        <v>105</v>
      </c>
      <c r="B16" s="98"/>
      <c r="C16" s="98"/>
      <c r="D16" s="98"/>
      <c r="E16" s="98"/>
      <c r="F16" s="98"/>
    </row>
    <row r="17" spans="1:6">
      <c r="A17" s="91"/>
      <c r="B17" s="86"/>
      <c r="C17" s="86"/>
      <c r="D17" s="86"/>
      <c r="E17" s="86"/>
      <c r="F17" s="86"/>
    </row>
    <row r="18" spans="1:6">
      <c r="A18" s="89" t="s">
        <v>80</v>
      </c>
      <c r="B18" s="86"/>
      <c r="C18" s="86"/>
      <c r="D18" s="86"/>
      <c r="E18" s="86"/>
      <c r="F18" s="86"/>
    </row>
    <row r="19" spans="1:6">
      <c r="A19" s="89"/>
      <c r="B19" s="86"/>
      <c r="C19" s="86"/>
      <c r="D19" s="86"/>
      <c r="E19" s="86"/>
      <c r="F19" s="86"/>
    </row>
    <row r="20" spans="1:6" ht="15.75">
      <c r="A20" s="93" t="s">
        <v>89</v>
      </c>
      <c r="B20" s="86"/>
      <c r="C20" s="86"/>
      <c r="D20" s="86"/>
      <c r="E20" s="86"/>
      <c r="F20" s="86"/>
    </row>
    <row r="21" spans="1:6">
      <c r="A21" s="93"/>
      <c r="B21" s="86"/>
      <c r="C21" s="86"/>
      <c r="D21" s="86"/>
      <c r="E21" s="86"/>
      <c r="F21" s="86"/>
    </row>
    <row r="22" spans="1:6">
      <c r="A22" s="89"/>
      <c r="B22" s="86"/>
      <c r="C22" s="86"/>
      <c r="D22" s="86"/>
      <c r="E22" s="86"/>
      <c r="F22" s="86"/>
    </row>
    <row r="23" spans="1:6">
      <c r="A23" s="89" t="s">
        <v>81</v>
      </c>
      <c r="B23" s="86"/>
      <c r="C23" s="86"/>
      <c r="D23" s="86"/>
      <c r="E23" s="86"/>
      <c r="F23" s="86"/>
    </row>
    <row r="24" spans="1:6">
      <c r="A24" s="89"/>
      <c r="B24" s="86"/>
      <c r="C24" s="86"/>
      <c r="D24" s="86"/>
      <c r="E24" s="86"/>
      <c r="F24" s="86"/>
    </row>
    <row r="25" spans="1:6">
      <c r="A25" s="89"/>
      <c r="B25" s="86"/>
      <c r="C25" s="86"/>
      <c r="D25" s="86"/>
      <c r="E25" s="86"/>
      <c r="F25" s="86"/>
    </row>
    <row r="26" spans="1:6" ht="15.75">
      <c r="A26" s="93" t="s">
        <v>89</v>
      </c>
      <c r="B26" s="86"/>
      <c r="C26" s="86"/>
      <c r="D26" s="86"/>
      <c r="E26" s="86"/>
      <c r="F26" s="86"/>
    </row>
    <row r="27" spans="1:6">
      <c r="A27" s="94" t="s">
        <v>82</v>
      </c>
      <c r="B27" s="86"/>
      <c r="C27" s="86"/>
      <c r="D27" s="86"/>
      <c r="E27" s="86"/>
      <c r="F27" s="86"/>
    </row>
    <row r="28" spans="1:6">
      <c r="A28" s="95" t="s">
        <v>83</v>
      </c>
      <c r="B28" s="86"/>
      <c r="C28" s="86"/>
      <c r="D28" s="86"/>
      <c r="E28" s="86"/>
      <c r="F28" s="86"/>
    </row>
    <row r="29" spans="1:6">
      <c r="A29" s="95"/>
      <c r="B29" s="86"/>
      <c r="C29" s="86"/>
      <c r="D29" s="86"/>
      <c r="E29" s="86"/>
      <c r="F29" s="86"/>
    </row>
    <row r="30" spans="1:6">
      <c r="A30" s="89"/>
      <c r="B30" s="86"/>
      <c r="C30" s="86"/>
      <c r="D30" s="86"/>
      <c r="E30" s="86"/>
      <c r="F30" s="86"/>
    </row>
    <row r="31" spans="1:6">
      <c r="A31" s="89" t="s">
        <v>84</v>
      </c>
      <c r="B31" s="86"/>
      <c r="C31" s="86"/>
      <c r="D31" s="86"/>
      <c r="E31" s="86"/>
      <c r="F31" s="86"/>
    </row>
    <row r="32" spans="1:6">
      <c r="A32" s="89"/>
      <c r="B32" s="86"/>
      <c r="C32" s="86"/>
      <c r="D32" s="86"/>
      <c r="E32" s="86"/>
      <c r="F32" s="86"/>
    </row>
    <row r="33" spans="1:6">
      <c r="A33" s="89"/>
      <c r="B33" s="86"/>
      <c r="C33" s="86"/>
      <c r="D33" s="86"/>
      <c r="E33" s="86"/>
      <c r="F33" s="86"/>
    </row>
    <row r="34" spans="1:6" ht="15.75">
      <c r="A34" s="96" t="s">
        <v>90</v>
      </c>
      <c r="B34" s="86"/>
      <c r="C34" s="86"/>
      <c r="D34" s="86"/>
      <c r="E34" s="86"/>
      <c r="F34" s="86"/>
    </row>
    <row r="35" spans="1:6">
      <c r="A35" s="94" t="s">
        <v>82</v>
      </c>
      <c r="B35" s="86"/>
      <c r="C35" s="86"/>
      <c r="D35" s="86"/>
      <c r="E35" s="86"/>
      <c r="F35" s="86"/>
    </row>
    <row r="36" spans="1:6">
      <c r="A36" s="95" t="s">
        <v>83</v>
      </c>
      <c r="B36" s="86"/>
      <c r="C36" s="86"/>
      <c r="D36" s="86"/>
      <c r="E36" s="86"/>
      <c r="F36" s="86"/>
    </row>
    <row r="37" spans="1:6">
      <c r="A37" s="89"/>
      <c r="B37" s="86"/>
      <c r="C37" s="86"/>
      <c r="D37" s="86"/>
      <c r="E37" s="86"/>
      <c r="F37" s="86"/>
    </row>
    <row r="38" spans="1:6">
      <c r="A38" s="86"/>
      <c r="B38" s="86"/>
      <c r="C38" s="86"/>
      <c r="D38" s="86"/>
      <c r="E38" s="86"/>
    </row>
    <row r="39" spans="1:6">
      <c r="A39" s="89"/>
      <c r="B39" s="86"/>
      <c r="C39" s="86"/>
      <c r="D39" s="86"/>
      <c r="E39" s="86"/>
      <c r="F39" s="86"/>
    </row>
    <row r="40" spans="1:6">
      <c r="C40" s="89" t="s">
        <v>85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Kostenrechner</vt:lpstr>
      <vt:lpstr>Kostenermittlung</vt:lpstr>
      <vt:lpstr>Berechnungsmethode</vt:lpstr>
      <vt:lpstr>Kostenermittlung!Druckbereich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Reichardt</dc:creator>
  <cp:lastModifiedBy>Susanne Reichardt</cp:lastModifiedBy>
  <cp:lastPrinted>2020-08-19T15:00:38Z</cp:lastPrinted>
  <dcterms:created xsi:type="dcterms:W3CDTF">2020-08-05T14:39:52Z</dcterms:created>
  <dcterms:modified xsi:type="dcterms:W3CDTF">2021-03-11T15:24:08Z</dcterms:modified>
</cp:coreProperties>
</file>